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Mi unidad\INVERMEX\Varios Excel\"/>
    </mc:Choice>
  </mc:AlternateContent>
  <xr:revisionPtr revIDLastSave="0" documentId="13_ncr:1_{0C47ED23-5D6A-41BD-806A-251A41627417}" xr6:coauthVersionLast="47" xr6:coauthVersionMax="47" xr10:uidLastSave="{00000000-0000-0000-0000-000000000000}"/>
  <bookViews>
    <workbookView xWindow="-120" yWindow="-120" windowWidth="20730" windowHeight="11040" firstSheet="2" activeTab="2" xr2:uid="{00000000-000D-0000-FFFF-FFFF00000000}"/>
  </bookViews>
  <sheets>
    <sheet name="HidroJet 1" sheetId="15" r:id="rId1"/>
    <sheet name="HidroJet 8" sheetId="25" r:id="rId2"/>
    <sheet name="Pipa 3" sheetId="4" r:id="rId3"/>
    <sheet name="Pipa 4" sheetId="5" r:id="rId4"/>
    <sheet name="Pipa 5" sheetId="3" r:id="rId5"/>
    <sheet name="Pipa 6" sheetId="14" r:id="rId6"/>
    <sheet name="Pipa 12" sheetId="23" r:id="rId7"/>
    <sheet name="Pipa 13" sheetId="11" r:id="rId8"/>
    <sheet name="Guzzler 2" sheetId="18" r:id="rId9"/>
    <sheet name="Guzzler 10" sheetId="8" r:id="rId10"/>
    <sheet name="Guzzler 11" sheetId="1" r:id="rId11"/>
    <sheet name="Hilux Mtto." sheetId="6" r:id="rId12"/>
    <sheet name="Hilux Vtas." sheetId="22" r:id="rId13"/>
    <sheet name="Ram RP" sheetId="9" r:id="rId14"/>
    <sheet name="NP300" sheetId="10" r:id="rId15"/>
    <sheet name="Beat" sheetId="16" r:id="rId16"/>
    <sheet name="POLO" sheetId="24" r:id="rId17"/>
    <sheet name="Retro CASE" sheetId="12" r:id="rId18"/>
    <sheet name="Volteo Sterling" sheetId="19" r:id="rId19"/>
    <sheet name="Ranger" sheetId="20" r:id="rId20"/>
    <sheet name="Equipos en Gral." sheetId="13" r:id="rId21"/>
    <sheet name="gasto x semana" sheetId="21" r:id="rId22"/>
    <sheet name="Anual x Equipo" sheetId="2" r:id="rId23"/>
  </sheets>
  <definedNames>
    <definedName name="_xlnm.Print_Area" localSheetId="15">Beat!$A$1:$K$79</definedName>
    <definedName name="_xlnm.Print_Area" localSheetId="20">'Equipos en Gral.'!$A$1:$L$76</definedName>
    <definedName name="_xlnm.Print_Area" localSheetId="9">'Guzzler 10'!$A$1:$L$74</definedName>
    <definedName name="_xlnm.Print_Area" localSheetId="10">'Guzzler 11'!$A$1:$L$71</definedName>
    <definedName name="_xlnm.Print_Area" localSheetId="8">'Guzzler 2'!$A$1:$L$71</definedName>
    <definedName name="_xlnm.Print_Area" localSheetId="0">'HidroJet 1'!$A$1:$L$74</definedName>
    <definedName name="_xlnm.Print_Area" localSheetId="1">'HidroJet 8'!$A$1:$L$76</definedName>
    <definedName name="_xlnm.Print_Area" localSheetId="11">'Hilux Mtto.'!$A$1:$L$84</definedName>
    <definedName name="_xlnm.Print_Area" localSheetId="12">'Hilux Vtas.'!$A$1:$L$76</definedName>
    <definedName name="_xlnm.Print_Area" localSheetId="14">'NP300'!$A$1:$L$72</definedName>
    <definedName name="_xlnm.Print_Area" localSheetId="6">'Pipa 12'!$A$1:$L$61</definedName>
    <definedName name="_xlnm.Print_Area" localSheetId="7">'Pipa 13'!$A$1:$L$82</definedName>
    <definedName name="_xlnm.Print_Area" localSheetId="2">'Pipa 3'!$A$1:$L$79</definedName>
    <definedName name="_xlnm.Print_Area" localSheetId="3">'Pipa 4'!$A$1:$L$82</definedName>
    <definedName name="_xlnm.Print_Area" localSheetId="4">'Pipa 5'!$A$1:$L$71</definedName>
    <definedName name="_xlnm.Print_Area" localSheetId="5">'Pipa 6'!$A$1:$L$74</definedName>
    <definedName name="_xlnm.Print_Area" localSheetId="16">POLO!$A$1:$K$79</definedName>
    <definedName name="_xlnm.Print_Area" localSheetId="13">'Ram RP'!$A$1:$K$80</definedName>
    <definedName name="_xlnm.Print_Area" localSheetId="19">Ranger!$A$1:$K$77</definedName>
    <definedName name="_xlnm.Print_Area" localSheetId="17">'Retro CASE'!$A$1:$K$82</definedName>
    <definedName name="_xlnm.Print_Area" localSheetId="18">'Volteo Sterling'!$A$1:$L$75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8" l="1"/>
  <c r="C141" i="21" s="1"/>
  <c r="J34" i="8"/>
  <c r="C14" i="21"/>
  <c r="I8" i="12"/>
  <c r="K8" i="12" s="1"/>
  <c r="B22" i="2" s="1"/>
  <c r="K8" i="6"/>
  <c r="J8" i="6"/>
  <c r="K8" i="8"/>
  <c r="J8" i="8"/>
  <c r="L8" i="8" s="1"/>
  <c r="C12" i="21" s="1"/>
  <c r="J14" i="3"/>
  <c r="K12" i="3"/>
  <c r="J12" i="3"/>
  <c r="J9" i="4"/>
  <c r="I9" i="20"/>
  <c r="J12" i="19"/>
  <c r="L12" i="19" s="1"/>
  <c r="J8" i="16"/>
  <c r="J12" i="10"/>
  <c r="J8" i="10"/>
  <c r="I8" i="9"/>
  <c r="J10" i="6"/>
  <c r="L10" i="6" s="1"/>
  <c r="J13" i="18"/>
  <c r="J9" i="18"/>
  <c r="K9" i="4"/>
  <c r="K9" i="15"/>
  <c r="C69" i="21" l="1"/>
  <c r="L9" i="4"/>
  <c r="C5" i="21" s="1"/>
  <c r="J26" i="15"/>
  <c r="K26" i="15"/>
  <c r="L26" i="15" l="1"/>
  <c r="K48" i="11"/>
  <c r="J48" i="11"/>
  <c r="K36" i="14"/>
  <c r="J36" i="14"/>
  <c r="K21" i="5" l="1"/>
  <c r="J21" i="5"/>
  <c r="L21" i="5" s="1"/>
  <c r="K44" i="4"/>
  <c r="J44" i="4"/>
  <c r="L44" i="4" s="1"/>
  <c r="K53" i="13"/>
  <c r="J53" i="13"/>
  <c r="J14" i="20"/>
  <c r="I14" i="20"/>
  <c r="K29" i="19"/>
  <c r="J29" i="19"/>
  <c r="J10" i="24"/>
  <c r="I10" i="24"/>
  <c r="J13" i="16"/>
  <c r="I13" i="16"/>
  <c r="K24" i="10"/>
  <c r="J24" i="10"/>
  <c r="L24" i="10" s="1"/>
  <c r="J10" i="9"/>
  <c r="I10" i="9"/>
  <c r="I12" i="9" s="1"/>
  <c r="K15" i="22"/>
  <c r="J15" i="22"/>
  <c r="L15" i="22" s="1"/>
  <c r="C191" i="21" s="1"/>
  <c r="K15" i="6"/>
  <c r="J15" i="6"/>
  <c r="L15" i="6" s="1"/>
  <c r="K50" i="1"/>
  <c r="J50" i="1"/>
  <c r="L41" i="8"/>
  <c r="J41" i="8"/>
  <c r="K41" i="8"/>
  <c r="K36" i="18"/>
  <c r="J36" i="18"/>
  <c r="K16" i="23"/>
  <c r="J16" i="23"/>
  <c r="K42" i="3"/>
  <c r="J42" i="3"/>
  <c r="K18" i="25"/>
  <c r="J18" i="25"/>
  <c r="L18" i="25" s="1"/>
  <c r="C180" i="21" s="1"/>
  <c r="C193" i="21" l="1"/>
  <c r="C190" i="21"/>
  <c r="C181" i="21"/>
  <c r="C182" i="21"/>
  <c r="L29" i="19"/>
  <c r="K14" i="20"/>
  <c r="L36" i="18"/>
  <c r="C188" i="21"/>
  <c r="L50" i="1"/>
  <c r="K10" i="9"/>
  <c r="J12" i="9"/>
  <c r="K13" i="16"/>
  <c r="F182" i="21"/>
  <c r="C179" i="21"/>
  <c r="L16" i="23"/>
  <c r="F181" i="21"/>
  <c r="L42" i="3"/>
  <c r="L48" i="11"/>
  <c r="L53" i="13"/>
  <c r="L36" i="14"/>
  <c r="K10" i="24"/>
  <c r="K38" i="3"/>
  <c r="J38" i="3"/>
  <c r="J45" i="1"/>
  <c r="K45" i="1"/>
  <c r="L20" i="10"/>
  <c r="C169" i="21" s="1"/>
  <c r="K20" i="10"/>
  <c r="J20" i="10"/>
  <c r="K36" i="8"/>
  <c r="J36" i="8"/>
  <c r="K25" i="19"/>
  <c r="J25" i="19"/>
  <c r="L25" i="19" s="1"/>
  <c r="C172" i="21" s="1"/>
  <c r="K10" i="23"/>
  <c r="J10" i="23"/>
  <c r="L10" i="23" s="1"/>
  <c r="C161" i="21" s="1"/>
  <c r="K31" i="14"/>
  <c r="J31" i="14"/>
  <c r="C184" i="21" l="1"/>
  <c r="C198" i="21"/>
  <c r="C187" i="21"/>
  <c r="C186" i="21"/>
  <c r="C195" i="21"/>
  <c r="C185" i="21"/>
  <c r="C199" i="21" s="1"/>
  <c r="E14" i="2" s="1"/>
  <c r="C194" i="21"/>
  <c r="C183" i="21"/>
  <c r="L36" i="8"/>
  <c r="C196" i="21"/>
  <c r="L31" i="14"/>
  <c r="C160" i="21" s="1"/>
  <c r="C197" i="21"/>
  <c r="C192" i="21"/>
  <c r="K12" i="9"/>
  <c r="B17" i="2" s="1"/>
  <c r="C189" i="21"/>
  <c r="K41" i="11"/>
  <c r="J41" i="11"/>
  <c r="L45" i="1"/>
  <c r="C165" i="21" s="1"/>
  <c r="K49" i="13"/>
  <c r="J49" i="13"/>
  <c r="J22" i="15"/>
  <c r="J14" i="25"/>
  <c r="K22" i="15"/>
  <c r="J21" i="19"/>
  <c r="L21" i="19" s="1"/>
  <c r="C148" i="21" s="1"/>
  <c r="K21" i="19"/>
  <c r="K31" i="19" s="1"/>
  <c r="K19" i="15"/>
  <c r="K12" i="25"/>
  <c r="K20" i="25" s="1"/>
  <c r="K38" i="4"/>
  <c r="K32" i="3"/>
  <c r="K44" i="3" s="1"/>
  <c r="K27" i="14"/>
  <c r="K39" i="11"/>
  <c r="K31" i="18"/>
  <c r="K36" i="1"/>
  <c r="K12" i="6"/>
  <c r="K17" i="6" s="1"/>
  <c r="K10" i="22"/>
  <c r="K18" i="10"/>
  <c r="J10" i="16"/>
  <c r="J15" i="16" s="1"/>
  <c r="K43" i="13"/>
  <c r="J27" i="14"/>
  <c r="L27" i="14" s="1"/>
  <c r="C137" i="21" s="1"/>
  <c r="J19" i="15"/>
  <c r="J12" i="25"/>
  <c r="J20" i="25" s="1"/>
  <c r="J38" i="4"/>
  <c r="L38" i="4" s="1"/>
  <c r="J32" i="3"/>
  <c r="J44" i="3" s="1"/>
  <c r="J39" i="11"/>
  <c r="J31" i="18"/>
  <c r="J36" i="1"/>
  <c r="J12" i="6"/>
  <c r="J17" i="6" s="1"/>
  <c r="J10" i="22"/>
  <c r="J18" i="10"/>
  <c r="J26" i="10" s="1"/>
  <c r="I10" i="16"/>
  <c r="I15" i="16" s="1"/>
  <c r="J43" i="13"/>
  <c r="L12" i="6"/>
  <c r="L17" i="6" s="1"/>
  <c r="B15" i="2" s="1"/>
  <c r="C143" i="21"/>
  <c r="L10" i="22"/>
  <c r="C144" i="21" s="1"/>
  <c r="L31" i="18"/>
  <c r="C140" i="21" s="1"/>
  <c r="K10" i="16"/>
  <c r="K15" i="16" s="1"/>
  <c r="B19" i="2" s="1"/>
  <c r="K16" i="10"/>
  <c r="J16" i="10"/>
  <c r="L16" i="10" s="1"/>
  <c r="C123" i="21" s="1"/>
  <c r="K17" i="15"/>
  <c r="J17" i="15"/>
  <c r="K34" i="13"/>
  <c r="J11" i="20"/>
  <c r="J16" i="20" s="1"/>
  <c r="I11" i="20"/>
  <c r="I16" i="20" s="1"/>
  <c r="K19" i="19"/>
  <c r="J19" i="19"/>
  <c r="L19" i="19"/>
  <c r="C125" i="21" s="1"/>
  <c r="K31" i="4"/>
  <c r="J31" i="4"/>
  <c r="K34" i="11"/>
  <c r="J34" i="11"/>
  <c r="L34" i="11" s="1"/>
  <c r="C117" i="21" s="1"/>
  <c r="K21" i="14"/>
  <c r="K38" i="14" s="1"/>
  <c r="J21" i="14"/>
  <c r="J8" i="24"/>
  <c r="J12" i="24" s="1"/>
  <c r="I8" i="24"/>
  <c r="L21" i="14"/>
  <c r="C115" i="21" s="1"/>
  <c r="L31" i="4"/>
  <c r="C112" i="21" s="1"/>
  <c r="K29" i="3"/>
  <c r="J29" i="3"/>
  <c r="L29" i="3"/>
  <c r="C114" i="21" s="1"/>
  <c r="K33" i="1"/>
  <c r="J33" i="1"/>
  <c r="L33" i="1"/>
  <c r="C120" i="21"/>
  <c r="C119" i="21"/>
  <c r="C116" i="21"/>
  <c r="J34" i="13"/>
  <c r="L34" i="13" s="1"/>
  <c r="C127" i="21" s="1"/>
  <c r="K26" i="18"/>
  <c r="J26" i="18"/>
  <c r="L26" i="18" s="1"/>
  <c r="C118" i="21" s="1"/>
  <c r="F113" i="21"/>
  <c r="J31" i="8"/>
  <c r="J43" i="8" s="1"/>
  <c r="K31" i="8"/>
  <c r="K8" i="23"/>
  <c r="K18" i="23" s="1"/>
  <c r="J8" i="23"/>
  <c r="L8" i="23" s="1"/>
  <c r="C97" i="21" s="1"/>
  <c r="K15" i="15"/>
  <c r="J15" i="15"/>
  <c r="L15" i="15" s="1"/>
  <c r="C92" i="21" s="1"/>
  <c r="K8" i="22"/>
  <c r="K17" i="22" s="1"/>
  <c r="J8" i="22"/>
  <c r="J17" i="22" s="1"/>
  <c r="K32" i="11"/>
  <c r="J32" i="11"/>
  <c r="L32" i="11" s="1"/>
  <c r="C98" i="21" s="1"/>
  <c r="J25" i="4"/>
  <c r="K25" i="4"/>
  <c r="L25" i="4"/>
  <c r="C93" i="21"/>
  <c r="K18" i="14"/>
  <c r="J18" i="14"/>
  <c r="L18" i="14"/>
  <c r="C96" i="21" s="1"/>
  <c r="K27" i="3"/>
  <c r="J27" i="3"/>
  <c r="L27" i="3" s="1"/>
  <c r="C95" i="21" s="1"/>
  <c r="K14" i="10"/>
  <c r="J14" i="10"/>
  <c r="L14" i="10"/>
  <c r="C104" i="21" s="1"/>
  <c r="K31" i="1"/>
  <c r="J31" i="1"/>
  <c r="L31" i="1"/>
  <c r="C101" i="21"/>
  <c r="K24" i="18"/>
  <c r="J24" i="18"/>
  <c r="L24" i="18" s="1"/>
  <c r="C99" i="21" s="1"/>
  <c r="K31" i="13"/>
  <c r="J31" i="13"/>
  <c r="L31" i="13" s="1"/>
  <c r="C106" i="21" s="1"/>
  <c r="L8" i="10"/>
  <c r="C17" i="21" s="1"/>
  <c r="L12" i="10"/>
  <c r="C42" i="21" s="1"/>
  <c r="C85" i="21"/>
  <c r="K29" i="11"/>
  <c r="J29" i="11"/>
  <c r="J21" i="3"/>
  <c r="K16" i="5"/>
  <c r="J16" i="5"/>
  <c r="J23" i="5" s="1"/>
  <c r="K21" i="4"/>
  <c r="J21" i="4"/>
  <c r="L21" i="4" s="1"/>
  <c r="C77" i="21" s="1"/>
  <c r="K12" i="15"/>
  <c r="J12" i="15"/>
  <c r="K15" i="19"/>
  <c r="J15" i="19"/>
  <c r="L15" i="19" s="1"/>
  <c r="K14" i="14"/>
  <c r="J14" i="14"/>
  <c r="K25" i="1"/>
  <c r="L14" i="14"/>
  <c r="C80" i="21" s="1"/>
  <c r="K24" i="13"/>
  <c r="K21" i="3"/>
  <c r="L21" i="3"/>
  <c r="C79" i="21" s="1"/>
  <c r="J25" i="1"/>
  <c r="L25" i="1"/>
  <c r="C84" i="21"/>
  <c r="J24" i="13"/>
  <c r="L24" i="13" s="1"/>
  <c r="C87" i="21" s="1"/>
  <c r="L14" i="5"/>
  <c r="K27" i="8"/>
  <c r="J27" i="8"/>
  <c r="K18" i="18"/>
  <c r="J18" i="18"/>
  <c r="L18" i="18" s="1"/>
  <c r="C82" i="21" s="1"/>
  <c r="K16" i="13"/>
  <c r="J16" i="13"/>
  <c r="J10" i="13"/>
  <c r="J8" i="13"/>
  <c r="J21" i="1"/>
  <c r="J18" i="1"/>
  <c r="K10" i="1"/>
  <c r="J10" i="1"/>
  <c r="L10" i="1"/>
  <c r="C13" i="21" s="1"/>
  <c r="J22" i="8"/>
  <c r="L22" i="8"/>
  <c r="C61" i="21" s="1"/>
  <c r="K19" i="8"/>
  <c r="J19" i="8"/>
  <c r="L19" i="8" s="1"/>
  <c r="C37" i="21" s="1"/>
  <c r="K22" i="11"/>
  <c r="L22" i="11" s="1"/>
  <c r="C59" i="21" s="1"/>
  <c r="J22" i="11"/>
  <c r="K14" i="11"/>
  <c r="J14" i="11"/>
  <c r="L14" i="11" s="1"/>
  <c r="C35" i="21" s="1"/>
  <c r="J11" i="14"/>
  <c r="K11" i="14"/>
  <c r="L11" i="14"/>
  <c r="C33" i="21" s="1"/>
  <c r="K10" i="3"/>
  <c r="J10" i="3"/>
  <c r="L10" i="3" s="1"/>
  <c r="C7" i="21" s="1"/>
  <c r="K13" i="5"/>
  <c r="F55" i="21" s="1"/>
  <c r="J13" i="5"/>
  <c r="K9" i="5"/>
  <c r="J9" i="5"/>
  <c r="J19" i="4"/>
  <c r="K19" i="4"/>
  <c r="L21" i="1"/>
  <c r="C62" i="21" s="1"/>
  <c r="L13" i="18"/>
  <c r="C60" i="21" s="1"/>
  <c r="L14" i="3"/>
  <c r="C56" i="21" s="1"/>
  <c r="K9" i="20"/>
  <c r="C46" i="21" s="1"/>
  <c r="L8" i="13"/>
  <c r="C23" i="21" s="1"/>
  <c r="L10" i="13"/>
  <c r="C47" i="21" s="1"/>
  <c r="K8" i="16"/>
  <c r="C43" i="21" s="1"/>
  <c r="L18" i="1"/>
  <c r="C38" i="21" s="1"/>
  <c r="L9" i="18"/>
  <c r="C36" i="21" s="1"/>
  <c r="L12" i="3"/>
  <c r="C32" i="21" s="1"/>
  <c r="L9" i="15"/>
  <c r="K8" i="9"/>
  <c r="C16" i="21" s="1"/>
  <c r="C134" i="21" l="1"/>
  <c r="F135" i="21"/>
  <c r="J31" i="19"/>
  <c r="L19" i="15"/>
  <c r="C132" i="21" s="1"/>
  <c r="F134" i="21"/>
  <c r="C146" i="21"/>
  <c r="L16" i="5"/>
  <c r="J38" i="14"/>
  <c r="J18" i="23"/>
  <c r="L8" i="22"/>
  <c r="L22" i="15"/>
  <c r="C155" i="21" s="1"/>
  <c r="F157" i="21"/>
  <c r="J28" i="15"/>
  <c r="L18" i="10"/>
  <c r="K26" i="10"/>
  <c r="J55" i="13"/>
  <c r="L38" i="18"/>
  <c r="B12" i="2" s="1"/>
  <c r="L49" i="13"/>
  <c r="K55" i="13"/>
  <c r="L31" i="19"/>
  <c r="F158" i="21"/>
  <c r="K28" i="15"/>
  <c r="C164" i="21"/>
  <c r="K23" i="5"/>
  <c r="L12" i="25"/>
  <c r="C133" i="21" s="1"/>
  <c r="L29" i="11"/>
  <c r="C81" i="21" s="1"/>
  <c r="F20" i="3"/>
  <c r="K52" i="1"/>
  <c r="L41" i="11"/>
  <c r="J50" i="11"/>
  <c r="L38" i="14"/>
  <c r="B9" i="2" s="1"/>
  <c r="K38" i="18"/>
  <c r="K50" i="11"/>
  <c r="L13" i="5"/>
  <c r="C55" i="21" s="1"/>
  <c r="K8" i="24"/>
  <c r="I12" i="24"/>
  <c r="L9" i="5"/>
  <c r="C6" i="21" s="1"/>
  <c r="F5" i="21"/>
  <c r="L27" i="8"/>
  <c r="C83" i="21" s="1"/>
  <c r="K43" i="8"/>
  <c r="L36" i="1"/>
  <c r="C142" i="21" s="1"/>
  <c r="J52" i="1"/>
  <c r="L19" i="4"/>
  <c r="C30" i="21" s="1"/>
  <c r="F30" i="21"/>
  <c r="J46" i="4"/>
  <c r="F6" i="21"/>
  <c r="L31" i="8"/>
  <c r="C100" i="21" s="1"/>
  <c r="K11" i="20"/>
  <c r="L32" i="3"/>
  <c r="C136" i="21" s="1"/>
  <c r="J38" i="18"/>
  <c r="F31" i="21"/>
  <c r="K46" i="4"/>
  <c r="C86" i="21"/>
  <c r="B21" i="2"/>
  <c r="C28" i="21"/>
  <c r="F54" i="21"/>
  <c r="L39" i="11"/>
  <c r="C139" i="21" s="1"/>
  <c r="L52" i="1"/>
  <c r="B14" i="2" s="1"/>
  <c r="L18" i="23"/>
  <c r="B10" i="2" s="1"/>
  <c r="C20" i="21"/>
  <c r="L17" i="15"/>
  <c r="C111" i="21" s="1"/>
  <c r="F93" i="21"/>
  <c r="F112" i="21"/>
  <c r="L12" i="15"/>
  <c r="C76" i="21" s="1"/>
  <c r="L43" i="13"/>
  <c r="C150" i="21" s="1"/>
  <c r="L16" i="13"/>
  <c r="C71" i="21" s="1"/>
  <c r="L13" i="19"/>
  <c r="G82" i="21"/>
  <c r="F94" i="21"/>
  <c r="G81" i="21"/>
  <c r="C107" i="21"/>
  <c r="E10" i="2" s="1"/>
  <c r="L14" i="25"/>
  <c r="L38" i="3"/>
  <c r="C145" i="21" l="1"/>
  <c r="C151" i="21" s="1"/>
  <c r="E12" i="2" s="1"/>
  <c r="L26" i="10"/>
  <c r="B18" i="2" s="1"/>
  <c r="C159" i="21"/>
  <c r="L44" i="3"/>
  <c r="B8" i="2" s="1"/>
  <c r="L20" i="25"/>
  <c r="B5" i="2" s="1"/>
  <c r="C156" i="21"/>
  <c r="C162" i="21"/>
  <c r="L50" i="11"/>
  <c r="B11" i="2" s="1"/>
  <c r="C48" i="21"/>
  <c r="E7" i="2" s="1"/>
  <c r="L23" i="5"/>
  <c r="B7" i="2" s="1"/>
  <c r="C78" i="21"/>
  <c r="C88" i="21" s="1"/>
  <c r="E9" i="2" s="1"/>
  <c r="L17" i="22"/>
  <c r="B16" i="2" s="1"/>
  <c r="C15" i="21"/>
  <c r="C24" i="21" s="1"/>
  <c r="E6" i="2" s="1"/>
  <c r="C124" i="21"/>
  <c r="C128" i="21" s="1"/>
  <c r="E11" i="2" s="1"/>
  <c r="K12" i="24"/>
  <c r="B20" i="2" s="1"/>
  <c r="L43" i="8"/>
  <c r="B13" i="2" s="1"/>
  <c r="L28" i="15"/>
  <c r="B4" i="2" s="1"/>
  <c r="C72" i="21"/>
  <c r="E8" i="2" s="1"/>
  <c r="C174" i="21"/>
  <c r="B24" i="2" s="1"/>
  <c r="L55" i="13"/>
  <c r="C126" i="21"/>
  <c r="B23" i="2" s="1"/>
  <c r="K16" i="20"/>
  <c r="L46" i="4"/>
  <c r="B6" i="2" s="1"/>
  <c r="B25" i="2" s="1"/>
  <c r="C175" i="21"/>
  <c r="E13" i="2" l="1"/>
  <c r="E15" i="2" s="1"/>
  <c r="H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26" authorId="0" shapeId="0" xr:uid="{00000000-0006-0000-1400-000001000000}">
      <text>
        <r>
          <rPr>
            <b/>
            <sz val="9"/>
            <color indexed="81"/>
            <rFont val="Tahoma"/>
            <family val="2"/>
          </rPr>
          <t>Usuario:</t>
        </r>
        <r>
          <rPr>
            <sz val="9"/>
            <color indexed="81"/>
            <rFont val="Tahoma"/>
            <family val="2"/>
          </rPr>
          <t xml:space="preserve">
</t>
        </r>
      </text>
    </comment>
  </commentList>
</comments>
</file>

<file path=xl/sharedStrings.xml><?xml version="1.0" encoding="utf-8"?>
<sst xmlns="http://schemas.openxmlformats.org/spreadsheetml/2006/main" count="1772" uniqueCount="685">
  <si>
    <t>N° Factura</t>
  </si>
  <si>
    <t>Totales</t>
  </si>
  <si>
    <t>N° Cotización u Orden</t>
  </si>
  <si>
    <t>Concepto de Reparación</t>
  </si>
  <si>
    <t>ENERO</t>
  </si>
  <si>
    <t>Tipo de compra                        Crédito o Contado</t>
  </si>
  <si>
    <t>Evidencia</t>
  </si>
  <si>
    <t>CONTADO</t>
  </si>
  <si>
    <t>N/A</t>
  </si>
  <si>
    <t>C65797</t>
  </si>
  <si>
    <t>Fecha</t>
  </si>
  <si>
    <t>EMPRESA</t>
  </si>
  <si>
    <t>SUTORSA</t>
  </si>
  <si>
    <t>COMASA</t>
  </si>
  <si>
    <t>PLAN DE MTTO Hilux Mtto No. Serie MR0EX8DD2J0256690 Placa No. RK18361</t>
  </si>
  <si>
    <t>Diesel international</t>
  </si>
  <si>
    <t>contado</t>
  </si>
  <si>
    <t>A26652</t>
  </si>
  <si>
    <t>Central de Partes</t>
  </si>
  <si>
    <t>PLAN DE MTTO PIPA # 5 No. Serie 3BK4LJ9X6PF335831 Placa No. PK9436B</t>
  </si>
  <si>
    <t>PLAN DE MTTO PIPA # 3 No. Serie 3HAMSAZRXJL565388 Placa No. PV9328B</t>
  </si>
  <si>
    <t>Kase Soluciones</t>
  </si>
  <si>
    <t>Diesel International</t>
  </si>
  <si>
    <t>A26651 sust FA26397</t>
  </si>
  <si>
    <t xml:space="preserve">Reemplazo de Espejo Concavo de 7 1/2 </t>
  </si>
  <si>
    <t>PLAN DE MTTO PIPA # 4 "10,000" No. Serie 3HTMPAFN03N576269 Placas No. PH3336B</t>
  </si>
  <si>
    <t>Credito</t>
  </si>
  <si>
    <t>Autoelectrica FIRO</t>
  </si>
  <si>
    <t xml:space="preserve">PLAN DE MTTO GUZZLER # 10 No. Serie 1HTWYSBT16J234675   Placa WR0209A    Mod. 7600
</t>
  </si>
  <si>
    <t>Autoelectrica Firo</t>
  </si>
  <si>
    <t>Crédito</t>
  </si>
  <si>
    <t xml:space="preserve">PLAN DE MTTO GUZZLER # 11 No. Serie 2FZHAZA5X3AL76320   Placa VU1408B    Mod. 2003
</t>
  </si>
  <si>
    <r>
      <rPr>
        <b/>
        <sz val="11"/>
        <color theme="1"/>
        <rFont val="Calibri"/>
        <family val="2"/>
        <scheme val="minor"/>
      </rPr>
      <t>REPARACIÓN CORRECTIVA REEMPLAZO DEL CODO DE RECUPERADOR DE AGUA</t>
    </r>
    <r>
      <rPr>
        <sz val="11"/>
        <color theme="1"/>
        <rFont val="Calibri"/>
        <family val="2"/>
        <scheme val="minor"/>
      </rPr>
      <t xml:space="preserve"> (1/4 ntp machuelo, pelicula plastica,  conexiones de laton, abrazadera sin fin de diam., brass hose splicer y manguera de silicon)</t>
    </r>
  </si>
  <si>
    <r>
      <rPr>
        <b/>
        <sz val="11"/>
        <color theme="1"/>
        <rFont val="Calibri"/>
        <family val="2"/>
        <scheme val="minor"/>
      </rPr>
      <t>REPARACIÓN CORRECTIVA DEL ENFRIADOR DE ACEITE</t>
    </r>
    <r>
      <rPr>
        <sz val="11"/>
        <color theme="1"/>
        <rFont val="Calibri"/>
        <family val="2"/>
        <scheme val="minor"/>
      </rPr>
      <t xml:space="preserve"> (enfriador de aceite kit ligas, kit empaques turbo, manguera L International 4400, Porron de anticongelante concentrado) </t>
    </r>
  </si>
  <si>
    <t>CAMBIO DE LLANTAS DE TRACCIÓN POSICIÓN 9 Y 10 11R22.5</t>
  </si>
  <si>
    <r>
      <rPr>
        <b/>
        <sz val="11"/>
        <color theme="1"/>
        <rFont val="Calibri"/>
        <family val="2"/>
        <scheme val="minor"/>
      </rPr>
      <t>INSTALACIÓN DE LUCES DE TRÁFICO, INSTALACIÓN DE ALARMA DE REVERSA NUEVA</t>
    </r>
    <r>
      <rPr>
        <sz val="11"/>
        <color theme="1"/>
        <rFont val="Calibri"/>
        <family val="2"/>
        <scheme val="minor"/>
      </rPr>
      <t xml:space="preserve"> (Arenes 5t y 4t para plafon, sujeta cable 7.5, sujetacable 18x7.8 reforzado, alternador delco, alarma reversera, cable bateria No.4, terminal estañafda C-4 5/16" y 3/8" interruptor 1 paso 2t palanca corta kw, relevador bosch 12v, arnes relevador 4 y 5 terminales calibre 12, cinta aislante de pvc scotch, cable laqueado #16</t>
    </r>
  </si>
  <si>
    <r>
      <rPr>
        <b/>
        <sz val="11"/>
        <color theme="1"/>
        <rFont val="Calibri"/>
        <family val="2"/>
        <scheme val="minor"/>
      </rPr>
      <t>EMBALATADO DE LLANTAS EJES TRASEROS</t>
    </r>
    <r>
      <rPr>
        <sz val="11"/>
        <color theme="1"/>
        <rFont val="Calibri"/>
        <family val="2"/>
        <scheme val="minor"/>
      </rPr>
      <t xml:space="preserve"> (Zapata embalatada, Rodillo, Cubeta de grasa, Resorte Cuate y Resorte campana frenos)</t>
    </r>
  </si>
  <si>
    <r>
      <rPr>
        <b/>
        <sz val="11"/>
        <color theme="1"/>
        <rFont val="Calibri"/>
        <family val="2"/>
        <scheme val="minor"/>
      </rPr>
      <t>REPARACIÓN DE LUCES SEÑALETICAS</t>
    </r>
    <r>
      <rPr>
        <sz val="11"/>
        <color theme="1"/>
        <rFont val="Calibri"/>
        <family val="2"/>
        <scheme val="minor"/>
      </rPr>
      <t xml:space="preserve"> (Mazorca led ambar con estrobo y Calavera foco)</t>
    </r>
  </si>
  <si>
    <r>
      <rPr>
        <b/>
        <sz val="11"/>
        <color theme="1"/>
        <rFont val="Calibri"/>
        <family val="2"/>
        <scheme val="minor"/>
      </rPr>
      <t>INSUMOS</t>
    </r>
    <r>
      <rPr>
        <sz val="11"/>
        <color theme="1"/>
        <rFont val="Calibri"/>
        <family val="2"/>
        <scheme val="minor"/>
      </rPr>
      <t xml:space="preserve"> (aromatizante y super limpiador de parabrisas)</t>
    </r>
  </si>
  <si>
    <t>PLAN DE MTTO RAM RP Mtto No. Serie 3C7WRAKT0HG506998 Placa No. WR0207A</t>
  </si>
  <si>
    <t>AUTOZONE</t>
  </si>
  <si>
    <t>Contado</t>
  </si>
  <si>
    <t>Reemplazo de bateria  Automotor  CORE garantia de 4 años (Bateria marca Duralast 94R-DL, Casco y Terminales electricas)</t>
  </si>
  <si>
    <t>PLAN DE MTTO NP300 Mtto No. Serie 3N6AD35C5JK845849 Placa No. RK18362</t>
  </si>
  <si>
    <t>JOMAR INDUSTRIAS</t>
  </si>
  <si>
    <t>GP2 251734</t>
  </si>
  <si>
    <t>Kit de afinación (Aceite 5W30, Autolite doble platino, Filtro de aire y Filtro de aceite)</t>
  </si>
  <si>
    <t>Reemplazo filtro de aire</t>
  </si>
  <si>
    <t>Tractocamiones KM</t>
  </si>
  <si>
    <t>AR158919</t>
  </si>
  <si>
    <t>TREN MOTRIZ CENTRO</t>
  </si>
  <si>
    <t>TS9053</t>
  </si>
  <si>
    <r>
      <rPr>
        <b/>
        <sz val="11"/>
        <color theme="1"/>
        <rFont val="Calibri"/>
        <family val="2"/>
        <scheme val="minor"/>
      </rPr>
      <t>Reparación suspensión trasera 2 ejes</t>
    </r>
    <r>
      <rPr>
        <sz val="11"/>
        <color theme="1"/>
        <rFont val="Calibri"/>
        <family val="2"/>
        <scheme val="minor"/>
      </rPr>
      <t xml:space="preserve"> (tornillo, tuerca, huasa estructural, hendrickson trans, hend tras, muelle 71125-3, tornillo de centro, tuerca liv, buje de bronce, perno hendrickson doble muesca, grasera recta, tornillo G-5, tuerca seguridad, tuerca liviana, huasa estructural, tornillo 1/2 * 6, reparación de muelle trasero, material de consumo.</t>
    </r>
  </si>
  <si>
    <t>Retro Case (vendida)</t>
  </si>
  <si>
    <t>Aceitr Hidraulico</t>
  </si>
  <si>
    <t>GP2 248693</t>
  </si>
  <si>
    <t>PLAN DE MTTO. INSUMOS PARA EQUIPOS EN GRAL.</t>
  </si>
  <si>
    <t>Aceite de diesel y aceite hidraulico  para Nivelar aceite de motor y consumo de bombas de succión.</t>
  </si>
  <si>
    <t>GP2 252243</t>
  </si>
  <si>
    <t>Aceite Diesel</t>
  </si>
  <si>
    <t>n/a</t>
  </si>
  <si>
    <t>GP2 245802</t>
  </si>
  <si>
    <t>PLAN DE MTTO PIPA # 6 No. Serie 3BKHLN9X7KF316688 Placa No. WG4390B</t>
  </si>
  <si>
    <t>Reemplazo de llantas 11R22.5 posición 5 y 6</t>
  </si>
  <si>
    <t>KASE SOLUCIONES</t>
  </si>
  <si>
    <t>Árbol de levas lado del escape</t>
  </si>
  <si>
    <t>contado (efectivo)</t>
  </si>
  <si>
    <t>REFACCIONES GALLARDO</t>
  </si>
  <si>
    <t>Reposición de tornillos en base Hidraulica (sistema de carretes) Tornillo, huasa plana, huasa de presion, sellador de rosca alta resistencia)</t>
  </si>
  <si>
    <t>C65943</t>
  </si>
  <si>
    <t>SUTORSA COMERCIAL</t>
  </si>
  <si>
    <t>MAYO</t>
  </si>
  <si>
    <t>ABRIL</t>
  </si>
  <si>
    <t>TOTAL GASTO MENSUAL</t>
  </si>
  <si>
    <t>Reemplazo de Bateria (Bateria Duralast DLG con base)</t>
  </si>
  <si>
    <r>
      <rPr>
        <b/>
        <sz val="11"/>
        <color theme="1"/>
        <rFont val="Calibri"/>
        <family val="2"/>
        <scheme val="minor"/>
      </rPr>
      <t>Cambio de manguera del compresor por fuga de aceite</t>
    </r>
    <r>
      <rPr>
        <sz val="11"/>
        <color theme="1"/>
        <rFont val="Calibri"/>
        <family val="2"/>
        <scheme val="minor"/>
      </rPr>
      <t xml:space="preserve"> (world wide, crimp fitting</t>
    </r>
  </si>
  <si>
    <r>
      <rPr>
        <b/>
        <sz val="11"/>
        <color theme="1"/>
        <rFont val="Calibri"/>
        <family val="2"/>
        <scheme val="minor"/>
      </rPr>
      <t>Reemplazo de retenes para la caja de dirección</t>
    </r>
    <r>
      <rPr>
        <sz val="11"/>
        <color theme="1"/>
        <rFont val="Calibri"/>
        <family val="2"/>
        <scheme val="minor"/>
      </rPr>
      <t xml:space="preserve"> (PIT 1.062)</t>
    </r>
  </si>
  <si>
    <t>DIRESA</t>
  </si>
  <si>
    <t>Reparación general de pistones y embolos</t>
  </si>
  <si>
    <t>TSM</t>
  </si>
  <si>
    <t>PLAN DE MTTO PIPA PROSTAR # 13 No. Serie 3HSCUAPR0AN223022 Placa No. RK24579</t>
  </si>
  <si>
    <t>PLAN DE MTTO BEAT Mtto No. Serie MA6CB6CD4JT009793 Placa No. XBK651B</t>
  </si>
  <si>
    <t>Cambio de Thermoestato SPARK</t>
  </si>
  <si>
    <t>JOMAR</t>
  </si>
  <si>
    <t>TPC (mauricio hdz beltran</t>
  </si>
  <si>
    <t>A362</t>
  </si>
  <si>
    <r>
      <t xml:space="preserve">Reparación suspensión trasera 2 ejes </t>
    </r>
    <r>
      <rPr>
        <sz val="11"/>
        <color theme="1"/>
        <rFont val="Calibri"/>
        <family val="2"/>
        <scheme val="minor"/>
      </rPr>
      <t>(Mano de Obra, Peine de muelle, Puente de bolsa de aire de suspensión, Granadas de muelle, Abrazadera de muelle completa, Amortiguadores de suspensión trasera, bolsas de aire de susp., topes de chasis, granadas de tirante de susp., kit de tornilleria, birlos de unemon nvos. manguera para aire).</t>
    </r>
  </si>
  <si>
    <t>Cambio de rines Posición 3 y 4 (Rin 22.5 Unimont placa acero)</t>
  </si>
  <si>
    <t>Centras de partes Mty</t>
  </si>
  <si>
    <t>Reemplazo de sensor de presión de aceite</t>
  </si>
  <si>
    <t xml:space="preserve">Reparación de caja de dirección </t>
  </si>
  <si>
    <t>Central de partes MTY</t>
  </si>
  <si>
    <t xml:space="preserve">Botiquin </t>
  </si>
  <si>
    <t>Farmacia del ahorro</t>
  </si>
  <si>
    <t>Reemplazo de empaques de Manguera servicio RP Graftech</t>
  </si>
  <si>
    <t xml:space="preserve">Kit de empaques para pistones para la tapa trasera </t>
  </si>
  <si>
    <t>LA CAPITAL DEL SELLO</t>
  </si>
  <si>
    <t>Relleno de nivel tanque hidraulico (Aceite Hidraulico y de Transmisión)</t>
  </si>
  <si>
    <t>Reemplazo de mangueras para pistones de la tapa trasera</t>
  </si>
  <si>
    <t>Cambio de bulbo para activar fan clutch (bulbo de temperatura mT y Arnes 2T)</t>
  </si>
  <si>
    <t>FIRO</t>
  </si>
  <si>
    <t>Corrección de falla de luces trasera de transito (plafon 6" y luz plana 6")</t>
  </si>
  <si>
    <t>Conexión de bronce para cambio de Fan Clutch (cople de 1/2 y niple reducido)</t>
  </si>
  <si>
    <t>CEMASA</t>
  </si>
  <si>
    <t>A109549</t>
  </si>
  <si>
    <t>Cambio de bulbo para activar fan clutch (bulbo de temperatura 3T)</t>
  </si>
  <si>
    <t xml:space="preserve">Tapón de bronce para tubo de radiador </t>
  </si>
  <si>
    <t>D224083</t>
  </si>
  <si>
    <t>Fabricación de espejo para acercar el sello del tanque</t>
  </si>
  <si>
    <t>S/F</t>
  </si>
  <si>
    <t>Cubre polvo para tornamesa mástil (empaque trenz cuadr. Grafit)</t>
  </si>
  <si>
    <t>CASA PALACIOS</t>
  </si>
  <si>
    <t>D424496</t>
  </si>
  <si>
    <t>Cambio de llantas de tracción posición 7 y 8</t>
  </si>
  <si>
    <t>CREDITO</t>
  </si>
  <si>
    <t>F3644</t>
  </si>
  <si>
    <t>F3645</t>
  </si>
  <si>
    <t>Cambio de lodera</t>
  </si>
  <si>
    <t>D224223</t>
  </si>
  <si>
    <t>Tapones para las valvulas de guillotinas de la parte trasera del tanque de vacio (TAPON 4" Y 6")</t>
  </si>
  <si>
    <t>Tapones para las valvulas de guillotinas de la parte trasera del tanque de vacio (TAPON 4")</t>
  </si>
  <si>
    <t xml:space="preserve">PLAN DE MTTO GUZZLER # 02 No. Serie    Placa     Mod. 
</t>
  </si>
  <si>
    <t>D22423</t>
  </si>
  <si>
    <t>KIT de afinación mayor (filtros aire, diesel, aceite, hidraulico, aire primario, aire ngd, cubeta valvoline 15W40 y porron anticongelante)</t>
  </si>
  <si>
    <t>DIESEL INTERNATIONAL</t>
  </si>
  <si>
    <t>C24603</t>
  </si>
  <si>
    <t>Garrafa de UREA Insumos para mezcla</t>
  </si>
  <si>
    <t>TRACTO REFACC ALLENDE</t>
  </si>
  <si>
    <t>M542592</t>
  </si>
  <si>
    <t xml:space="preserve">Codo para piston Hidraulico </t>
  </si>
  <si>
    <t>Corregir fuga de agua (tapón radiador, durion HH y abrazadera)</t>
  </si>
  <si>
    <t>A109742</t>
  </si>
  <si>
    <t>CASAS PALACIOS</t>
  </si>
  <si>
    <t>Asterisco para bomba de vacío</t>
  </si>
  <si>
    <t>Cambio de kit bronces velocidades (Reparacion caja de velocidades de transmisión )</t>
  </si>
  <si>
    <t>Manuel Rguez</t>
  </si>
  <si>
    <t>Rescate en carretera ponche de llantas (vulcanizadora)</t>
  </si>
  <si>
    <t>Conexión de acero (reparación para vulvo de temperatura)</t>
  </si>
  <si>
    <t>Empaque para tornamesa (empaque trenz. Grafitado)</t>
  </si>
  <si>
    <t>D424837</t>
  </si>
  <si>
    <t>Reemplazo Sensor de posición de cigueñal</t>
  </si>
  <si>
    <t>Reemplazo de puente para bateria</t>
  </si>
  <si>
    <t>Angulo para parrilla</t>
  </si>
  <si>
    <t>ACEROS TREGONZA</t>
  </si>
  <si>
    <t>Filtro de Aceite (Afinación mayor realizada el 3 junio 24)</t>
  </si>
  <si>
    <t>GP2 256059</t>
  </si>
  <si>
    <t>CIERRE DEL MES MAYO</t>
  </si>
  <si>
    <t>CIERRE DEL MES ABRIL</t>
  </si>
  <si>
    <t>CIERRE MES MAYO</t>
  </si>
  <si>
    <t>CIERRE DE MES MAYO</t>
  </si>
  <si>
    <t>CIERREMES MAYO</t>
  </si>
  <si>
    <t>CIERRE DE MES ABRIL</t>
  </si>
  <si>
    <t>CIERRE MES DE MAYO</t>
  </si>
  <si>
    <t>CIERRE MES DE ABRIL</t>
  </si>
  <si>
    <t xml:space="preserve">PLAN DE MTTO VOLTEO STERLING No. Serie 2FWJA3CG87AX07695   Placa PR1091B    Mod. 2007
</t>
  </si>
  <si>
    <t xml:space="preserve">PLAN DE MTTO RANGER No. Serie 8AFDT50D766464197   Placa WR0206A    Mod. 2006
</t>
  </si>
  <si>
    <t>EL PAISA</t>
  </si>
  <si>
    <t>VERCT10123037</t>
  </si>
  <si>
    <t>CAMBIO DE LLANTAS DELANTERAS MCA. FIRESTON</t>
  </si>
  <si>
    <t>SERVICIO DE BALANCEO Y VALVULA(CAMBIO DE LLANTAS DELANTERAS)</t>
  </si>
  <si>
    <t>VERCT10123036</t>
  </si>
  <si>
    <t>CEIRRE MES MAYO</t>
  </si>
  <si>
    <t>Reparación de reten llanta trasera lado copiloto (kit de herrajes, buje, reten, arandelas, jgo. De balatas, cubeta de aceite transmisión, silicon, grasa p/balero y rotochamber).</t>
  </si>
  <si>
    <t>TORNILLERIA CABRERA</t>
  </si>
  <si>
    <t>DIESEL MARIMAR</t>
  </si>
  <si>
    <t>M55599</t>
  </si>
  <si>
    <t>Reparación de reten llanta trasera lado copiloto (rodillos para balata, TCA nylon, tapón)</t>
  </si>
  <si>
    <t>TORNO LOGUE</t>
  </si>
  <si>
    <t xml:space="preserve"> N/A</t>
  </si>
  <si>
    <t>Reparación de reten llanta trasera lado copiloto (Rellenar y maquinar gavilan )</t>
  </si>
  <si>
    <t>Reparación de reten llanta trasera lado copiloto (desmontar YOYO)</t>
  </si>
  <si>
    <t>VULCANIZADORA</t>
  </si>
  <si>
    <t>Reparación de reten llanta trasera lado copiloto (Extracción de tornillo del porta balatas)</t>
  </si>
  <si>
    <t>TALLER DE SOLDADURA</t>
  </si>
  <si>
    <t>C156761</t>
  </si>
  <si>
    <t>A110361</t>
  </si>
  <si>
    <t>D225192</t>
  </si>
  <si>
    <t>M546586</t>
  </si>
  <si>
    <t>ALLENDE</t>
  </si>
  <si>
    <t>Corregir fuga de aceite en el banco de presión en el que van los Selenoides  (Tapón macho, Grifo Reforzado, Conexión union para manguera)</t>
  </si>
  <si>
    <t>Corregir fuga de aceite en el banco de presión en el que van los Selenoides (Coupler 1/4 y conexión de laton)</t>
  </si>
  <si>
    <t>Corregir fuga de aceite en el banco de presión en el que van los Selenoides (Filtro de aire primario y anticongelante concentrado)</t>
  </si>
  <si>
    <t>Aceite Hidraulico y Aceite Diesel (relleno de  unidades y Relleno bombas de vacío)</t>
  </si>
  <si>
    <t>GP2 257483</t>
  </si>
  <si>
    <t>SUJETACABLE</t>
  </si>
  <si>
    <t>Reparación en falla de presión de diesel en banco de valvulas (parker hose, steel 1/2", triple lok, conector flare, manometro 0-1000 PSI)</t>
  </si>
  <si>
    <t>D225235</t>
  </si>
  <si>
    <t>Reparación en falla de presión de diesel en banco de valvulas (Conector straight thread, triple lok 90 deg, triple lok 45 d, manguera frenos de aire, conexión hidraulica)</t>
  </si>
  <si>
    <t>D225250</t>
  </si>
  <si>
    <t>C66408</t>
  </si>
  <si>
    <t>Montaje de tornamesa (mangueras y conexiones)</t>
  </si>
  <si>
    <t>Montaje de tornamesa (tornillos y huasas)</t>
  </si>
  <si>
    <t>D225395</t>
  </si>
  <si>
    <t>Reparación de base para calcetines y valvula de descarga (conexiones)</t>
  </si>
  <si>
    <t>D2245477</t>
  </si>
  <si>
    <t>Reparación de base para calcetines y valvula de descarga (niples y codos)</t>
  </si>
  <si>
    <t>EQUIPOS Y HERRAMIENTAS DE MTY</t>
  </si>
  <si>
    <t>OSN045768</t>
  </si>
  <si>
    <t>Reparación de la manguera de anticongelante del compresor (tubo de salida de agua de compresor)</t>
  </si>
  <si>
    <t>TRACTO ALLENDE</t>
  </si>
  <si>
    <t>M547824</t>
  </si>
  <si>
    <t>equipo</t>
  </si>
  <si>
    <t>total gasto</t>
  </si>
  <si>
    <t>pipa 13</t>
  </si>
  <si>
    <t>guzzler 2</t>
  </si>
  <si>
    <t>equipo en gral</t>
  </si>
  <si>
    <t>valvula de guillotina 6"</t>
  </si>
  <si>
    <t>PRAT</t>
  </si>
  <si>
    <t>C15699</t>
  </si>
  <si>
    <t>A32483</t>
  </si>
  <si>
    <t>TRA ALLENDE</t>
  </si>
  <si>
    <t>M548887</t>
  </si>
  <si>
    <t>Reemplazo de relevador motor de arrenque (marcha)</t>
  </si>
  <si>
    <t>Lima rotativa carb SG-5</t>
  </si>
  <si>
    <t>J.G. FERRETERA</t>
  </si>
  <si>
    <t>B57065</t>
  </si>
  <si>
    <t>Discos de corte, discos de debaste, discos laminado, electroodo y dado de impacto</t>
  </si>
  <si>
    <t>B57072</t>
  </si>
  <si>
    <t>guzzler 10</t>
  </si>
  <si>
    <t>Reemplazo de manguera de Radiador (manguera codo t/bota, porron de anticongelante 20lts)</t>
  </si>
  <si>
    <t>EL CHARRO</t>
  </si>
  <si>
    <t>H9241</t>
  </si>
  <si>
    <t>pipa 4</t>
  </si>
  <si>
    <t>cierre de mes</t>
  </si>
  <si>
    <t>Insumo de unidad (garrafa de anticongelante)</t>
  </si>
  <si>
    <t>Tracto Allende</t>
  </si>
  <si>
    <t>M550091</t>
  </si>
  <si>
    <t>Insumo de unidad (corneta y switch boton push)</t>
  </si>
  <si>
    <t>Adaptación de motoventilador en radiador (bulbo de temperatura, cable laqueado, cinta aislante, motoventilador 16")</t>
  </si>
  <si>
    <t xml:space="preserve"> CIERRE DE MES JUNIO</t>
  </si>
  <si>
    <t>CIERRE DE MES JUNIO</t>
  </si>
  <si>
    <t>CIERRE MES JUNIO</t>
  </si>
  <si>
    <t>PAGO DE REFACCIONES DEL AÑO PASADO</t>
  </si>
  <si>
    <t>Valvula de guillotina 4" bronce</t>
  </si>
  <si>
    <t>C16319</t>
  </si>
  <si>
    <t>A32749</t>
  </si>
  <si>
    <t>D226157</t>
  </si>
  <si>
    <t>1 Tapon hembra 4" y 1 conexión macho 4"</t>
  </si>
  <si>
    <t>Tapon Hembra 6"</t>
  </si>
  <si>
    <t>Valvula de Guillotina 6"</t>
  </si>
  <si>
    <t>C16478</t>
  </si>
  <si>
    <t>A32773</t>
  </si>
  <si>
    <t>Conexiones para manguera</t>
  </si>
  <si>
    <t>D226138</t>
  </si>
  <si>
    <t>Sellos de seguridad VIPER</t>
  </si>
  <si>
    <t xml:space="preserve">Tuerca espiral para poste tornillo de bateria y puente de bateria </t>
  </si>
  <si>
    <t>B57358</t>
  </si>
  <si>
    <t>Insumos para unidades (Cinta sella rosca, aflojatodo, shellac cabeza de indio y loctite)</t>
  </si>
  <si>
    <t>chuck purgador</t>
  </si>
  <si>
    <t>D226247</t>
  </si>
  <si>
    <t>conexión 6"</t>
  </si>
  <si>
    <t>D226246</t>
  </si>
  <si>
    <t>porta fusibles y fusibles clavija</t>
  </si>
  <si>
    <t>Aceite para afinaciones</t>
  </si>
  <si>
    <t>SOLD. Y ABRAS. DEL NORTE</t>
  </si>
  <si>
    <t>pipa 3</t>
  </si>
  <si>
    <t>A2457</t>
  </si>
  <si>
    <t>Importe Contado</t>
  </si>
  <si>
    <t>Importe Crédito</t>
  </si>
  <si>
    <t>Bisagra del cofre</t>
  </si>
  <si>
    <t>Kenworth</t>
  </si>
  <si>
    <t>ES10172</t>
  </si>
  <si>
    <t>Servicio de afinación (anticongelante)</t>
  </si>
  <si>
    <t>Allende</t>
  </si>
  <si>
    <t>Orden de Compra</t>
  </si>
  <si>
    <t>CIN0705</t>
  </si>
  <si>
    <t>M552026</t>
  </si>
  <si>
    <t>Servicio de afinación (Filtros)</t>
  </si>
  <si>
    <t>Diesel  Inter.</t>
  </si>
  <si>
    <t>CIN0706</t>
  </si>
  <si>
    <t>C25311</t>
  </si>
  <si>
    <t>Embalatdo General de ejes traseros y ejes delanteros</t>
  </si>
  <si>
    <t>CIN0707</t>
  </si>
  <si>
    <t>Rectificado de tambores</t>
  </si>
  <si>
    <t>Pipa 5</t>
  </si>
  <si>
    <t>Pipa 6</t>
  </si>
  <si>
    <t xml:space="preserve">Contado </t>
  </si>
  <si>
    <t>Reparación Eléctrica (terminal de ojo, Relay 5T universal, arnes relevador, Interruptor palanca corta, cinta aislante, y cinchos)</t>
  </si>
  <si>
    <t>CIN07-9</t>
  </si>
  <si>
    <t>N° Cotización</t>
  </si>
  <si>
    <t>J.G. Ferretera</t>
  </si>
  <si>
    <t>CIN07-10</t>
  </si>
  <si>
    <t>Insumos en  general de Mtto. (3 llaves combinadas c/matraca, 2 pzas bolsa de remaches, 5 discos de corte p/metal. Discos p/desbaste de metal, disco laminado)</t>
  </si>
  <si>
    <t>Corregir fuga de aire (conexiones 3" y codo 90")</t>
  </si>
  <si>
    <t>CIN07-11</t>
  </si>
  <si>
    <t>CIN07-06</t>
  </si>
  <si>
    <t>CIN07-05</t>
  </si>
  <si>
    <t>Total Mensual</t>
  </si>
  <si>
    <t>B57552</t>
  </si>
  <si>
    <t>Mercado Libre</t>
  </si>
  <si>
    <t>N/a</t>
  </si>
  <si>
    <t>guzzler 11</t>
  </si>
  <si>
    <t>Wheel Center</t>
  </si>
  <si>
    <t>WCM26636</t>
  </si>
  <si>
    <t>WCM26635</t>
  </si>
  <si>
    <t>CIN07-13</t>
  </si>
  <si>
    <t>Aislante termico con aluminio y fibra de vidrio (Rollo de aislante termico de 1.22 x 8 mts )</t>
  </si>
  <si>
    <t>CIN07-14</t>
  </si>
  <si>
    <t>B57711</t>
  </si>
  <si>
    <r>
      <t xml:space="preserve">llanta direccion posición </t>
    </r>
    <r>
      <rPr>
        <i/>
        <sz val="11"/>
        <color theme="1"/>
        <rFont val="Calibri"/>
        <family val="2"/>
        <scheme val="minor"/>
      </rPr>
      <t>#1</t>
    </r>
  </si>
  <si>
    <t>Urea</t>
  </si>
  <si>
    <t>N° Orden de Compra</t>
  </si>
  <si>
    <t>CIN0725</t>
  </si>
  <si>
    <t>M555790</t>
  </si>
  <si>
    <t>Insumos en General de Mtto. (Dado de Impacto 1/2", dado de impacto 1", espatula para montar y desmontar llantas 30" y 25", llave combinada c/matraca 14*186 mm y 13*174 mm)</t>
  </si>
  <si>
    <t>CIN07-12</t>
  </si>
  <si>
    <t>B58117</t>
  </si>
  <si>
    <t>Insumos en general de Mtto. (espuma expansiva, Galon de Resistol 5000, guantes de carnaza, Galón de thinner)</t>
  </si>
  <si>
    <t>Insumos en general de Mtto. (aceite de transmisión y Aceite hidraulico)</t>
  </si>
  <si>
    <t>GP2 263468</t>
  </si>
  <si>
    <t>Reemplazo de claxon (corneta y switch)</t>
  </si>
  <si>
    <t>Firo</t>
  </si>
  <si>
    <t>CIN07-25</t>
  </si>
  <si>
    <t>CIN07-26</t>
  </si>
  <si>
    <t>D227345</t>
  </si>
  <si>
    <t>Hidrojet 1</t>
  </si>
  <si>
    <t>N° Orden Compra</t>
  </si>
  <si>
    <t>Cambio de Reten Llanta trasera copiloto (Reten y Cubeta de aceite)</t>
  </si>
  <si>
    <t>Diesel Marimar</t>
  </si>
  <si>
    <t>sin</t>
  </si>
  <si>
    <t>Tornillos reparacion estribo volteo (varillas G5 y Disco de corte)</t>
  </si>
  <si>
    <t>Todo Tornillo</t>
  </si>
  <si>
    <t>PS7796</t>
  </si>
  <si>
    <t>volteo sterling</t>
  </si>
  <si>
    <t>acomulado del 01 al 27 julio</t>
  </si>
  <si>
    <t>ERSSA</t>
  </si>
  <si>
    <t>S/O</t>
  </si>
  <si>
    <t>CIN07-01</t>
  </si>
  <si>
    <t>CIN07-02</t>
  </si>
  <si>
    <t>CIN07-03</t>
  </si>
  <si>
    <t>CIN07-04</t>
  </si>
  <si>
    <t>Cambio de Valvula selectora</t>
  </si>
  <si>
    <t>C25730</t>
  </si>
  <si>
    <t>Reparación de Muelle</t>
  </si>
  <si>
    <t>Muelles y tracto Refac. Mty</t>
  </si>
  <si>
    <t>B23622</t>
  </si>
  <si>
    <t xml:space="preserve">CIERRE MES JULIO </t>
  </si>
  <si>
    <t xml:space="preserve">CIERRE JULIO </t>
  </si>
  <si>
    <t>CIERRE JULIO</t>
  </si>
  <si>
    <t>Higar</t>
  </si>
  <si>
    <t>Julio</t>
  </si>
  <si>
    <t>Agosto</t>
  </si>
  <si>
    <t>CIERRE AGOSTO</t>
  </si>
  <si>
    <t>Reemplazo de manguera del compresor</t>
  </si>
  <si>
    <t>Reemplazo de filtros de poliester (calcetines)</t>
  </si>
  <si>
    <t>Total Mes</t>
  </si>
  <si>
    <t>Afinación (Liquido de cuerpo aceleración, Limpiabrisas, Aceita Castrol, Bug-Wash Limpia Parabrisas, Antic. Prestone,  Filtro Aire, Bujia NGK, Aromatizante, Filtro Aceite Dodge, Aflojatodo WD-40).</t>
  </si>
  <si>
    <t>GP2 263846</t>
  </si>
  <si>
    <t>Hilux Mtto.</t>
  </si>
  <si>
    <t xml:space="preserve">nota de credito 330 $675.40 </t>
  </si>
  <si>
    <t>Nissan NP 300</t>
  </si>
  <si>
    <t>Reparación tanque de Diesel</t>
  </si>
  <si>
    <t xml:space="preserve">Radiadores MTY </t>
  </si>
  <si>
    <t>A11089</t>
  </si>
  <si>
    <t>CIN08-2</t>
  </si>
  <si>
    <t>Insumos en Gral de Mtto. (cepillo PVC, arrancador, jalador de plastico, trapeador, kilo de trapo)</t>
  </si>
  <si>
    <t>JG Ferretera</t>
  </si>
  <si>
    <t>CIN08-3</t>
  </si>
  <si>
    <t>B58372</t>
  </si>
  <si>
    <t>Habilitar Vibrador</t>
  </si>
  <si>
    <t>CIN08-4</t>
  </si>
  <si>
    <t>Instalación alarma reversera</t>
  </si>
  <si>
    <t>CIN08-7</t>
  </si>
  <si>
    <t>Sellador de Poliuretano (sello para la tapa trasera)</t>
  </si>
  <si>
    <t>CIN08-8</t>
  </si>
  <si>
    <t>B58423</t>
  </si>
  <si>
    <t>Insumos para oficina (jalador de plastico, cepillo pvc)</t>
  </si>
  <si>
    <t>Insumos en Gral de Mtto. (kilo de trapo mixto)</t>
  </si>
  <si>
    <t>CIN08-10</t>
  </si>
  <si>
    <t>D228040</t>
  </si>
  <si>
    <t>Recubrmiento para tapa (1 Galon de Body Seal)</t>
  </si>
  <si>
    <t>Auto Pinturas</t>
  </si>
  <si>
    <t>019402</t>
  </si>
  <si>
    <t>A8678</t>
  </si>
  <si>
    <t>Llantas (posición 9)</t>
  </si>
  <si>
    <t>F3846</t>
  </si>
  <si>
    <t>Llanta (posición 10)</t>
  </si>
  <si>
    <t>F3847</t>
  </si>
  <si>
    <t>Insumos en Gral de Mtto. (jalador de plástico)</t>
  </si>
  <si>
    <t>CIN08-12</t>
  </si>
  <si>
    <t>B58500</t>
  </si>
  <si>
    <t>Corrección de fuga de agua (Reparación de linea que enfria el compresor)</t>
  </si>
  <si>
    <t>CIN08-13</t>
  </si>
  <si>
    <t>D228240</t>
  </si>
  <si>
    <t>Reemplazo de Valvula reguladora para soplador</t>
  </si>
  <si>
    <t>Instalación de línea eléctrica guzzler vibro (terminal estañada y manguera tubo termocontractil)</t>
  </si>
  <si>
    <t>Cambio de enfriador de aceite (enfriador de aceite, anticongelante, junta base de enfriador de aceite, junta de enfriador)</t>
  </si>
  <si>
    <t>M560618</t>
  </si>
  <si>
    <t>Afinación mayor (filtro de aceite, filtro de aire, filtro de combustible y filtro combustible motor)</t>
  </si>
  <si>
    <t>M560617</t>
  </si>
  <si>
    <t>Insumos en Gral de Mtto. (Foco probador, sello de seguirdad foliado, manguera para sopletear)</t>
  </si>
  <si>
    <t>CIN08-5</t>
  </si>
  <si>
    <t>Raloy (Aceite para afinación mayor)</t>
  </si>
  <si>
    <t>Abrasivos del Norte</t>
  </si>
  <si>
    <t>crédito</t>
  </si>
  <si>
    <t>A2556</t>
  </si>
  <si>
    <t>CIEERE AGOSTO</t>
  </si>
  <si>
    <t>CIN08-15</t>
  </si>
  <si>
    <t>M561855</t>
  </si>
  <si>
    <t>Hilux Vtas.</t>
  </si>
  <si>
    <t>Reparación de seguros de tapa trasera (compra de tuercas y tornillos)</t>
  </si>
  <si>
    <t>ERGAR</t>
  </si>
  <si>
    <t>Soldar tuercas a tornillo tapa trasera (soldadura)</t>
  </si>
  <si>
    <t>INFRA</t>
  </si>
  <si>
    <t>NR154623</t>
  </si>
  <si>
    <t>La Capital del sello</t>
  </si>
  <si>
    <t>Empaque de codo giratorio de carretes 1" y 1/2"</t>
  </si>
  <si>
    <t>MOD110052893</t>
  </si>
  <si>
    <t>F3938</t>
  </si>
  <si>
    <t>Llanta tracción posición 5 y 6</t>
  </si>
  <si>
    <t xml:space="preserve">2 Llantas </t>
  </si>
  <si>
    <t>F3939</t>
  </si>
  <si>
    <t>CIN08-16</t>
  </si>
  <si>
    <t>Valvula Relevo R12</t>
  </si>
  <si>
    <t>Tracto Frenos Mtz</t>
  </si>
  <si>
    <t>R-1133</t>
  </si>
  <si>
    <t>Embalatado del yoyo lado del chofer del diferencial de tracción</t>
  </si>
  <si>
    <t>Central de Partes Mty</t>
  </si>
  <si>
    <t>PLAN DE MTTO PIPA VOLVO # 12 No. Serie YV2E4CCA64B379649 Placa No. VW4281B</t>
  </si>
  <si>
    <t>Tapon para accesorio maxtill</t>
  </si>
  <si>
    <t>D229185</t>
  </si>
  <si>
    <t>Reemplazo de valvula de paso 3/4" en carrete de 1/2"</t>
  </si>
  <si>
    <t>D229184</t>
  </si>
  <si>
    <t>Reemplazo de baterias</t>
  </si>
  <si>
    <t xml:space="preserve">tramo de cadena para espejo </t>
  </si>
  <si>
    <t>recuperadora de metales</t>
  </si>
  <si>
    <t>NR154831</t>
  </si>
  <si>
    <t>Insumos en Gral de Mtto. (Oxigeno)</t>
  </si>
  <si>
    <t>Valvula de relieve banco de diesel</t>
  </si>
  <si>
    <t>Contacto Laboratorio</t>
  </si>
  <si>
    <t>Corregir fuga de aire (air brake, cople macho, conector de acero hembra, prestolok, brass drain)</t>
  </si>
  <si>
    <t>D229226</t>
  </si>
  <si>
    <t>CIN08-20</t>
  </si>
  <si>
    <t xml:space="preserve">Reparacion de tensor de diferencial tracción, yugos y crucetas (cambio por desgaste) </t>
  </si>
  <si>
    <t>Pipa 12</t>
  </si>
  <si>
    <t>CIERRE SEPTIEMBRE</t>
  </si>
  <si>
    <t>D229319</t>
  </si>
  <si>
    <t>Accesorio para cono (hacer limpieza) Conexión macho 6" rosca interior y 1 tapón 6" tipo hembra</t>
  </si>
  <si>
    <t>Dado Cuadrado</t>
  </si>
  <si>
    <t>Septiembre</t>
  </si>
  <si>
    <t>CIERRE SEPTIEBRE</t>
  </si>
  <si>
    <t>Reparación base del Maxtill en la tornamesa (tornilleria)</t>
  </si>
  <si>
    <t>UREA</t>
  </si>
  <si>
    <t>CIN09-3</t>
  </si>
  <si>
    <t>M567581</t>
  </si>
  <si>
    <t>POLO Vtas. Mtto No. Serie MEX612607KT039073 Placa No. RWZ313A</t>
  </si>
  <si>
    <t>Cambio de balatas delanteras</t>
  </si>
  <si>
    <t>Autozone</t>
  </si>
  <si>
    <t>Polo</t>
  </si>
  <si>
    <t>Reemplazo de Asterisco</t>
  </si>
  <si>
    <t xml:space="preserve">Cambio de tambores y embalatado </t>
  </si>
  <si>
    <t>Central de partes Mty</t>
  </si>
  <si>
    <t>D434459</t>
  </si>
  <si>
    <t>2 llantas (posición 3 y 4)</t>
  </si>
  <si>
    <t>El Paisa</t>
  </si>
  <si>
    <t>VERCT10125591</t>
  </si>
  <si>
    <t>Monte y desmonte de llantas</t>
  </si>
  <si>
    <t xml:space="preserve">Verificación </t>
  </si>
  <si>
    <t>Verificentro</t>
  </si>
  <si>
    <t>Ranger</t>
  </si>
  <si>
    <t>Cambio de sellos (Chebrones)</t>
  </si>
  <si>
    <t>MOD110055969</t>
  </si>
  <si>
    <t>Jomar</t>
  </si>
  <si>
    <t>Crucetas para la barra cardan de la bomba de succión</t>
  </si>
  <si>
    <t xml:space="preserve">conexiones para baipás servicio ragassa </t>
  </si>
  <si>
    <t>D230429</t>
  </si>
  <si>
    <t>acomulado del 01 al 31 agosto</t>
  </si>
  <si>
    <t>GP2 271051</t>
  </si>
  <si>
    <t xml:space="preserve">Bomba de gasolina </t>
  </si>
  <si>
    <t>GP2 271700</t>
  </si>
  <si>
    <t>Paletas</t>
  </si>
  <si>
    <t>Bezares México</t>
  </si>
  <si>
    <t>BZ54187</t>
  </si>
  <si>
    <t>Cambio de Asterisco</t>
  </si>
  <si>
    <t>Casa Palacios</t>
  </si>
  <si>
    <t>D435354</t>
  </si>
  <si>
    <t xml:space="preserve">Reemplazo de bolsa de aire </t>
  </si>
  <si>
    <t>M57686</t>
  </si>
  <si>
    <t>1 llanta posición 1  dirección</t>
  </si>
  <si>
    <t>F4191</t>
  </si>
  <si>
    <t>acomulado del 01 al 30 septiembre</t>
  </si>
  <si>
    <t>nota</t>
  </si>
  <si>
    <t>Octubre</t>
  </si>
  <si>
    <t>CIERRE OCTUBRE</t>
  </si>
  <si>
    <t>Imórte Crédito</t>
  </si>
  <si>
    <t>Reemplazo de Valvula de Alivio 1 1/2"</t>
  </si>
  <si>
    <t>C19305</t>
  </si>
  <si>
    <t>A35232</t>
  </si>
  <si>
    <t>Reparación de bomba de presión y vacío (mangeras y conexiones)</t>
  </si>
  <si>
    <t>Insumos en Gral de Mtto. (sellos, inflador de aire, foco y calibrador)</t>
  </si>
  <si>
    <t>Corregir falla en las luces de la salpicadera (plafones, aflojatodo y cinta de aislar)</t>
  </si>
  <si>
    <t>Reemplazo de llantas (2) delanteras</t>
  </si>
  <si>
    <t>Dynamics</t>
  </si>
  <si>
    <t>MAI20427</t>
  </si>
  <si>
    <t>Reemplazo de llantas (2) posición 9 y 10</t>
  </si>
  <si>
    <t>F4255</t>
  </si>
  <si>
    <t>JG FERRETERA</t>
  </si>
  <si>
    <t>B60170</t>
  </si>
  <si>
    <t>D230813</t>
  </si>
  <si>
    <t>Insumos para armar bomba de vacío (créspol, llave combinada, cinta sella roscas, shellac cabeza de indio, silicon gris y LOCTITE botella).</t>
  </si>
  <si>
    <t>TRA</t>
  </si>
  <si>
    <t>M573484</t>
  </si>
  <si>
    <t>Insumos en Gral de Mtto. (Candado laminado, cinta masking tape, brocha, repuesto para mini rollo)</t>
  </si>
  <si>
    <t>Insumos en Gral de Mtto. (Llave Stilson)</t>
  </si>
  <si>
    <t>B60168</t>
  </si>
  <si>
    <t>B60169</t>
  </si>
  <si>
    <t>beat</t>
  </si>
  <si>
    <t>Afinación mayor (filtro aceite, f. combustible, f. aire primario, f. aire secundario, cubeta anticongelante)</t>
  </si>
  <si>
    <t>Sierra Nte</t>
  </si>
  <si>
    <t>001 462875 1</t>
  </si>
  <si>
    <t>001 111294778</t>
  </si>
  <si>
    <t>Embalatado de eje delantero (tambor de freno, retén SKF delantero, grasa para balero, zapata embalatada, kit de frenos para balata y reparación de valvula)</t>
  </si>
  <si>
    <t>Reparación de Valvula (ensamble de manguera 60 cm)</t>
  </si>
  <si>
    <t>Muelles Fabian</t>
  </si>
  <si>
    <t>Llantas Golden Crown (2 pzas.) posición 5 y 6</t>
  </si>
  <si>
    <t>KASE</t>
  </si>
  <si>
    <t>Reparación de parrila y marco (tela criba ornamental de 1/2" a 3" a 6mts)</t>
  </si>
  <si>
    <t>Tregonza</t>
  </si>
  <si>
    <t>reparación de cuartes y (2) luces traseras (plafon 21/2", remache rojo, plafon 21/2" ambar, plafon 4" con remache rojo, plafon 4" redondo c/remache blanco, cable de uso rudo 2x14x1 mts., cinta de aislar tela tesa)</t>
  </si>
  <si>
    <t>Fijar salpicaderas traseras (tornilleria)</t>
  </si>
  <si>
    <t>Sutorsa</t>
  </si>
  <si>
    <t>C67904</t>
  </si>
  <si>
    <t>Embalatado (tambor unimont, tambor delantero, zapata embalatada (2), kit de frenos balatas)</t>
  </si>
  <si>
    <t>Central MTY</t>
  </si>
  <si>
    <t>Manguera para sopletear cabina</t>
  </si>
  <si>
    <t>Cinta reflejante y probador de corriente</t>
  </si>
  <si>
    <t>tornilleria para embalatado</t>
  </si>
  <si>
    <t>Instalación eléctrica trasera cuartos y reverseras (arnes 3t bobina y sujeta cable)</t>
  </si>
  <si>
    <t>Insumos en Gral de Mtto. (Oxígeno industrial, Acetileno, lentes de seguridad).</t>
  </si>
  <si>
    <t>NR56253</t>
  </si>
  <si>
    <t>Insumos en Gral de Mtto. (dado de impacto largo cuadrado 1/2" de 9/16", disco de corte, disco laminado, guante de carnaza, armella abierta, pasador tipo mouser p/puerta, aerosolnegro mate, disco t-27 p/desbaste metal).</t>
  </si>
  <si>
    <t>B60491</t>
  </si>
  <si>
    <t>Reparación de compresor</t>
  </si>
  <si>
    <t>Frenos Mtz</t>
  </si>
  <si>
    <t>A4848</t>
  </si>
  <si>
    <t>Reemplazo de 4 llantas</t>
  </si>
  <si>
    <t>F4363</t>
  </si>
  <si>
    <t>Llave de paso (de los purgadores del tanque de vacío)</t>
  </si>
  <si>
    <t>B60610</t>
  </si>
  <si>
    <t>PLAN DE MTTO HDROJET CHICO 8 Mtto No. Serie 1HTSCABR8XH610342 Placa No. WR0205A</t>
  </si>
  <si>
    <t>Candados laminados</t>
  </si>
  <si>
    <t>TOTAL MES</t>
  </si>
  <si>
    <t>Hidrojet 8</t>
  </si>
  <si>
    <t>Insumos en Gral de Mtto. (Cinta aislante)</t>
  </si>
  <si>
    <t>Reparación de fuga (mangueras y conexiones)</t>
  </si>
  <si>
    <t>D231930</t>
  </si>
  <si>
    <t>PLAN DE MTTO HIDROJET KW 1 Mtto No. Serie 3BK5HM8XXRF373817 Placa No. PW0107B</t>
  </si>
  <si>
    <t>Instalación Eléctrica (sujeta cable, plafon 1", tapón de aceite, puente p/bateria rojo y negro, cable p/bateria, terminal estañada, tapón p/deposito del refrigerante, arnes 2T, sensor refrigenrante, terminal estañada, conexión para marcador de aceite)</t>
  </si>
  <si>
    <t>Corregir fuga de aceite del sistema hidraúlico (60NTA-8, inserto de acero inoxidable, NTA NUT, manguera, conexción, pipe reducer, conexiones).</t>
  </si>
  <si>
    <t>D231962</t>
  </si>
  <si>
    <t>Valvula de 3 vías p/carrete de manguera 1"</t>
  </si>
  <si>
    <t>D231990</t>
  </si>
  <si>
    <t>Instalación Eléctrica (plafon 2 1/2" remache rojo, switch tablero 1 paso kw tipo tecla 3T rojo base cromada)</t>
  </si>
  <si>
    <t>Insumos en Gral de Mtto. (Aceite Hidrulico para rellenar bombas de vacío)</t>
  </si>
  <si>
    <t>GP2 75054</t>
  </si>
  <si>
    <t>Eléctrovalvula para accionar soplador</t>
  </si>
  <si>
    <t>D231991</t>
  </si>
  <si>
    <t>7160 023380</t>
  </si>
  <si>
    <t>Pinturas y accesorios (Sellar fugas de ciclones)</t>
  </si>
  <si>
    <t>GCM</t>
  </si>
  <si>
    <t>A8909</t>
  </si>
  <si>
    <t>GP2 275480</t>
  </si>
  <si>
    <t>Reparación de suspención por eje trasero corrido(aumento p/tirante de suspención, Granada de tirante de cabeceo, base de amortiguador superior, tornillo de centro, cama superior de muelle R-H, abrazadera completa, soporte de amortiguador interior, amortiguador, mano de obra).</t>
  </si>
  <si>
    <t>A466</t>
  </si>
  <si>
    <t>(1) Llanta Golden Crown posición 6</t>
  </si>
  <si>
    <t>F4383</t>
  </si>
  <si>
    <t>Kit de embrague (reemplazo de clutch) (compra y reemplazo)</t>
  </si>
  <si>
    <t>cambio de granada</t>
  </si>
  <si>
    <t>Lavado y sondeo de radiador (Aceite)</t>
  </si>
  <si>
    <t>A11273</t>
  </si>
  <si>
    <t>Noviembre</t>
  </si>
  <si>
    <t>CIERRE NOVIEMBRE</t>
  </si>
  <si>
    <t>Insumos en Gral de Mtto. (Guantes, remaches, kilo de trapo)</t>
  </si>
  <si>
    <t>B60858</t>
  </si>
  <si>
    <t>Reparación de fuga de agua en tubo y manguera del compresor (abrazaderas y conexiones)</t>
  </si>
  <si>
    <t>D232333</t>
  </si>
  <si>
    <t>Reparación de fuga de agua en tubo y manguera del compresor (1/2 short nut, tubo de cobre flexible de 1/2")</t>
  </si>
  <si>
    <t>D232319</t>
  </si>
  <si>
    <t>reparacion de luces (plafon 4"(2), plafon 2" (2))</t>
  </si>
  <si>
    <t>Insumos en Gral de Mtto. (Sellos de seguridad)</t>
  </si>
  <si>
    <t>Tapón de deposito de Refrigerante</t>
  </si>
  <si>
    <t>M579053</t>
  </si>
  <si>
    <t>llanta traccion posición #7</t>
  </si>
  <si>
    <t>llanta traccion posición #8</t>
  </si>
  <si>
    <t>Cambio de compresor</t>
  </si>
  <si>
    <t>Cambio de baterias (Acumulador, puente bateria y tuerca espiral)</t>
  </si>
  <si>
    <t>Instalación de llantas (golden crown) posición 3 y 4</t>
  </si>
  <si>
    <t>Insumos en Gral de Mtto. (prensa de hierro, prensa de resorte 6")</t>
  </si>
  <si>
    <t>B61184</t>
  </si>
  <si>
    <t>Reparación de computadora</t>
  </si>
  <si>
    <t xml:space="preserve">Gustavo Angel </t>
  </si>
  <si>
    <t>Insumos en Gral de Mtto. (torquimetro de trueno escala cuadro 1/2")</t>
  </si>
  <si>
    <t>B61305</t>
  </si>
  <si>
    <t>Afinación Mayor (filtros, aceite, anticongelantey aditivo)</t>
  </si>
  <si>
    <t>M58491</t>
  </si>
  <si>
    <t>Afinación Mayor (filtro)</t>
  </si>
  <si>
    <t>M58506</t>
  </si>
  <si>
    <t>2 Llantas (posición 5 y 6)</t>
  </si>
  <si>
    <t>VERCT10126945</t>
  </si>
  <si>
    <t>Cambio de codo (niple y adaptador)</t>
  </si>
  <si>
    <t>Codo de Silicon</t>
  </si>
  <si>
    <t>C164559</t>
  </si>
  <si>
    <t>A115893</t>
  </si>
  <si>
    <t>Anticongelante</t>
  </si>
  <si>
    <t>M583839</t>
  </si>
  <si>
    <t xml:space="preserve">Aceite relleno para bombas </t>
  </si>
  <si>
    <t>Alineación y Balanceo</t>
  </si>
  <si>
    <t>Serna</t>
  </si>
  <si>
    <t>BSF21560</t>
  </si>
  <si>
    <t>junta de cabeza Cilindros</t>
  </si>
  <si>
    <t>FM584451</t>
  </si>
  <si>
    <t xml:space="preserve">Tornillos para fijar salpicadera </t>
  </si>
  <si>
    <t>C68380</t>
  </si>
  <si>
    <t>M584735</t>
  </si>
  <si>
    <t>Instalación Electrica trasera (plafon rojo, plafon ambar, cinta aislante negra, cinta aislar tipo tela, tuerca espiral y kit de faros)</t>
  </si>
  <si>
    <t>1 llanta (golden crown) posición 8</t>
  </si>
  <si>
    <t>cambio de rotochambers (camara con abrazaderas bendix)</t>
  </si>
  <si>
    <t>M584906</t>
  </si>
  <si>
    <t>Bolsas de aire yoyos traseros lado copiloto (bolsa de aire, amortiguador, tambor meritor)</t>
  </si>
  <si>
    <t>Reparación de medio motor</t>
  </si>
  <si>
    <t>A29955</t>
  </si>
  <si>
    <t>acomulado del 01 al 31 Octubre</t>
  </si>
  <si>
    <t>acomulado del 01 al 30 Noviembre</t>
  </si>
  <si>
    <t>Diciembre</t>
  </si>
  <si>
    <t>acomulado del 01 al 31 Diciembre</t>
  </si>
  <si>
    <t>CIERRE DICIEMBRE</t>
  </si>
  <si>
    <t>Insumos para el armado del motor (grasa, silicon, pegamento shellaroc)</t>
  </si>
  <si>
    <t>Insumos en Gral de Mtto. (compresor para anillos diesel)</t>
  </si>
  <si>
    <t>B61743</t>
  </si>
  <si>
    <t>2 pzas llantas Cooper 195/55R16 posición 1 y 2</t>
  </si>
  <si>
    <t>Kase</t>
  </si>
  <si>
    <t>F4605</t>
  </si>
  <si>
    <t>Reparación media motor (filtro de aceite)</t>
  </si>
  <si>
    <t>M586372</t>
  </si>
  <si>
    <t>Insumos en Gral de Mtto. (fusibles y foco probador de corriente)</t>
  </si>
  <si>
    <t>switch limpia para brisas</t>
  </si>
  <si>
    <t>switch activar hidraúlico</t>
  </si>
  <si>
    <t>Reparación fuga de aire (switch tablero, tuerca espiral para tornillo, corta corriente, sujetacable, cable bateria, terminal estañda, soldadura, servicio de ponchado terminales)</t>
  </si>
  <si>
    <t>Reparación línea de las bolsas de aire (valvula de protección presión tubing frenos de aire, 1/4" hex head plug, ni brass, steel 1/2", 1/4" hex nipple)</t>
  </si>
  <si>
    <t>Comasa</t>
  </si>
  <si>
    <t>D234021</t>
  </si>
  <si>
    <t>Reten y bolsa de aire (reparación de reten dañado en eje de inter y reemplazo de bolsa de aire por picadura)</t>
  </si>
  <si>
    <t>M586796</t>
  </si>
  <si>
    <t>Crimp fitting (reemplazo de conexión por desgaste)</t>
  </si>
  <si>
    <t>D234037</t>
  </si>
  <si>
    <t>Afinación Mayor (filtro de aire)</t>
  </si>
  <si>
    <t>Tracto Kenworth</t>
  </si>
  <si>
    <t>AR172795</t>
  </si>
  <si>
    <t>reemplazo de anticongelante</t>
  </si>
  <si>
    <t>M67129</t>
  </si>
  <si>
    <t xml:space="preserve">fabricación de faldones (insumos para la fabricación broca escalonada, cristal para careta, disco laminado, electrodo, escuadra magnética para soldar, guantes rojos para soldador, disco pa desbaste, disco corte de metal). </t>
  </si>
  <si>
    <t>B62015</t>
  </si>
  <si>
    <t>Reemplazo de manguera del radiador (manguera)</t>
  </si>
  <si>
    <t>barandal (codo soldable y thinner)</t>
  </si>
  <si>
    <t>B62132</t>
  </si>
  <si>
    <t>Reemplazo de bolsa de aire</t>
  </si>
  <si>
    <t>M588514</t>
  </si>
  <si>
    <t>reemplazo de línea positivo bomba de gasolina (fusiblentipo muela, porta fusible clavija, terminal amarilla, cinta aislante)</t>
  </si>
  <si>
    <t>Ram RP</t>
  </si>
  <si>
    <t>1 llanta (golden crown) posición 5</t>
  </si>
  <si>
    <t>F4694</t>
  </si>
  <si>
    <t>M589526</t>
  </si>
  <si>
    <t>Material Electrico para reparacion de luces (base de plafon rectangular ovaladaa lamina negra, plafon 6" rojo, plafon 6" ambar, cable laqueado #14 awg, cincho sujeta cable nylon negro 14", sujetacable grueso reforzado negro, luz plana 4" remache rojo 30 led)</t>
  </si>
  <si>
    <t>D234638</t>
  </si>
  <si>
    <t>Pintura y accesorios (pintura de faldones)</t>
  </si>
  <si>
    <t>Cisneros</t>
  </si>
  <si>
    <t>A9037</t>
  </si>
  <si>
    <t>Raparación cama de suspensión (tornillo, cama de suspensión, abrazadera de muelle completa y mano de obra)</t>
  </si>
  <si>
    <t>Daniel Beltran</t>
  </si>
  <si>
    <t>DC03E275</t>
  </si>
  <si>
    <t>tapones para evitar derrames en las llaves traseras.</t>
  </si>
  <si>
    <t>Insumos en Gral de Mtto. (aceite de relleno para motor)</t>
  </si>
  <si>
    <t>GP2 282747</t>
  </si>
  <si>
    <t>Abril</t>
  </si>
  <si>
    <t>Mayo</t>
  </si>
  <si>
    <t>Junio</t>
  </si>
  <si>
    <t>acomulado del 01 al 30 Abril</t>
  </si>
  <si>
    <t>acomulado del 01 al 31 Mayo</t>
  </si>
  <si>
    <t>acomulado del 01 al 30 junio</t>
  </si>
  <si>
    <t>Retro Case</t>
  </si>
  <si>
    <t>CIERRE MES SEPTIEMBRE</t>
  </si>
  <si>
    <t>Abril - Diciembre 24</t>
  </si>
  <si>
    <t>acomulado del 01 abril al 31 diciembre</t>
  </si>
  <si>
    <t>importe crédito</t>
  </si>
  <si>
    <t>1 Llantas toda posición o dirección (posicion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</si>
</sst>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9"/>
      <color indexed="81"/>
      <name val="Tahoma"/>
      <family val="2"/>
    </font>
    <font>
      <b/>
      <sz val="9"/>
      <color indexed="81"/>
      <name val="Tahoma"/>
      <family val="2"/>
    </font>
    <font>
      <b/>
      <i/>
      <sz val="11"/>
      <color theme="1"/>
      <name val="Calibri"/>
      <family val="2"/>
      <scheme val="minor"/>
    </font>
    <font>
      <b/>
      <i/>
      <u/>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5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44" fontId="2" fillId="0" borderId="0" applyFont="0" applyFill="0" applyBorder="0" applyAlignment="0" applyProtection="0"/>
  </cellStyleXfs>
  <cellXfs count="262">
    <xf numFmtId="0" fontId="0" fillId="0" borderId="0" xfId="0"/>
    <xf numFmtId="0" fontId="0" fillId="0" borderId="0" xfId="0" applyAlignment="1">
      <alignment horizontal="center" vertical="center"/>
    </xf>
    <xf numFmtId="0" fontId="1" fillId="0" borderId="0" xfId="0" applyFont="1" applyAlignment="1">
      <alignment vertical="center" wrapText="1"/>
    </xf>
    <xf numFmtId="17" fontId="0" fillId="0" borderId="0" xfId="0" applyNumberFormat="1"/>
    <xf numFmtId="0" fontId="0" fillId="0" borderId="9" xfId="0" applyBorder="1"/>
    <xf numFmtId="0" fontId="0" fillId="0" borderId="12" xfId="0" applyBorder="1"/>
    <xf numFmtId="0" fontId="1" fillId="2" borderId="13" xfId="0" applyFont="1" applyFill="1" applyBorder="1" applyAlignment="1">
      <alignment horizontal="center" vertical="center" wrapText="1"/>
    </xf>
    <xf numFmtId="0" fontId="0" fillId="0" borderId="6" xfId="0" applyBorder="1" applyAlignment="1">
      <alignment horizontal="center" vertical="center"/>
    </xf>
    <xf numFmtId="0" fontId="0" fillId="0" borderId="0" xfId="0" applyAlignment="1">
      <alignment horizontal="left"/>
    </xf>
    <xf numFmtId="0" fontId="1" fillId="2" borderId="1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left" wrapText="1"/>
    </xf>
    <xf numFmtId="0" fontId="1" fillId="0" borderId="8" xfId="0" applyFont="1" applyBorder="1" applyAlignment="1">
      <alignment horizontal="left" wrapText="1"/>
    </xf>
    <xf numFmtId="0" fontId="0" fillId="0" borderId="11" xfId="0" applyBorder="1" applyAlignment="1">
      <alignment horizontal="left" wrapText="1"/>
    </xf>
    <xf numFmtId="0" fontId="0" fillId="0" borderId="0" xfId="0" applyAlignment="1">
      <alignment horizontal="center"/>
    </xf>
    <xf numFmtId="0" fontId="0" fillId="0" borderId="8" xfId="0" applyBorder="1" applyAlignment="1">
      <alignment horizontal="center" wrapText="1"/>
    </xf>
    <xf numFmtId="0" fontId="1" fillId="0" borderId="8" xfId="0" applyFont="1" applyBorder="1" applyAlignment="1">
      <alignment horizontal="center" wrapText="1"/>
    </xf>
    <xf numFmtId="0" fontId="0" fillId="0" borderId="8" xfId="0" applyBorder="1" applyAlignment="1">
      <alignment horizontal="center" vertical="center" wrapText="1"/>
    </xf>
    <xf numFmtId="0" fontId="0" fillId="0" borderId="11" xfId="0" applyBorder="1" applyAlignment="1">
      <alignment horizontal="center" wrapText="1"/>
    </xf>
    <xf numFmtId="15" fontId="0" fillId="0" borderId="5" xfId="0" applyNumberFormat="1" applyBorder="1" applyAlignment="1">
      <alignment horizontal="center" vertical="center" wrapText="1"/>
    </xf>
    <xf numFmtId="44" fontId="0" fillId="0" borderId="6" xfId="1" applyFont="1" applyFill="1" applyBorder="1" applyAlignment="1">
      <alignment horizontal="center" vertical="center" wrapText="1"/>
    </xf>
    <xf numFmtId="44" fontId="0" fillId="0" borderId="9" xfId="1" applyFont="1" applyFill="1" applyBorder="1" applyAlignment="1">
      <alignment horizontal="center" vertical="center" wrapText="1"/>
    </xf>
    <xf numFmtId="44" fontId="0" fillId="0" borderId="9" xfId="1" applyFont="1" applyFill="1" applyBorder="1" applyAlignment="1">
      <alignment horizontal="center" wrapText="1"/>
    </xf>
    <xf numFmtId="44" fontId="0" fillId="0" borderId="12" xfId="1" applyFont="1" applyFill="1" applyBorder="1" applyAlignment="1">
      <alignment horizontal="center" wrapText="1"/>
    </xf>
    <xf numFmtId="15" fontId="0" fillId="0" borderId="8" xfId="0" applyNumberFormat="1" applyBorder="1" applyAlignment="1">
      <alignment horizontal="center" vertical="center" wrapText="1"/>
    </xf>
    <xf numFmtId="0" fontId="0" fillId="0" borderId="8" xfId="0" applyBorder="1" applyAlignment="1">
      <alignment horizontal="left" vertical="center" wrapText="1"/>
    </xf>
    <xf numFmtId="0" fontId="0" fillId="0" borderId="21" xfId="0" applyBorder="1" applyAlignment="1">
      <alignment horizontal="left" wrapText="1"/>
    </xf>
    <xf numFmtId="15" fontId="0" fillId="0" borderId="22" xfId="0" applyNumberFormat="1" applyBorder="1" applyAlignment="1">
      <alignment horizontal="center" vertical="center" wrapText="1"/>
    </xf>
    <xf numFmtId="0" fontId="0" fillId="0" borderId="21" xfId="0" applyBorder="1" applyAlignment="1">
      <alignment horizontal="center" wrapText="1"/>
    </xf>
    <xf numFmtId="44" fontId="0" fillId="0" borderId="23" xfId="1" applyFont="1" applyFill="1" applyBorder="1" applyAlignment="1">
      <alignment horizontal="center" wrapText="1"/>
    </xf>
    <xf numFmtId="0" fontId="0" fillId="0" borderId="23" xfId="0" applyBorder="1"/>
    <xf numFmtId="0" fontId="0" fillId="0" borderId="9" xfId="0" applyBorder="1" applyAlignment="1">
      <alignment horizontal="center" vertical="center"/>
    </xf>
    <xf numFmtId="0" fontId="0" fillId="0" borderId="21" xfId="0" applyBorder="1" applyAlignment="1">
      <alignment horizontal="center" vertical="center" wrapText="1"/>
    </xf>
    <xf numFmtId="44" fontId="0" fillId="0" borderId="23" xfId="1" applyFont="1" applyFill="1" applyBorder="1" applyAlignment="1">
      <alignment horizontal="center" vertical="center" wrapText="1"/>
    </xf>
    <xf numFmtId="0" fontId="0" fillId="0" borderId="23" xfId="0" applyBorder="1" applyAlignment="1">
      <alignment horizontal="center" vertical="center"/>
    </xf>
    <xf numFmtId="15" fontId="0" fillId="0" borderId="21" xfId="0" applyNumberFormat="1" applyBorder="1" applyAlignment="1">
      <alignment horizontal="center" vertical="center" wrapText="1"/>
    </xf>
    <xf numFmtId="0" fontId="0" fillId="0" borderId="29" xfId="0" applyBorder="1" applyAlignment="1">
      <alignment horizontal="center" vertical="center" wrapText="1"/>
    </xf>
    <xf numFmtId="15" fontId="0" fillId="0" borderId="29" xfId="0" applyNumberFormat="1" applyBorder="1" applyAlignment="1">
      <alignment horizontal="center" vertical="center" wrapText="1"/>
    </xf>
    <xf numFmtId="44" fontId="0" fillId="0" borderId="30" xfId="1" applyFont="1" applyFill="1" applyBorder="1" applyAlignment="1">
      <alignment horizontal="center" vertical="center" wrapText="1"/>
    </xf>
    <xf numFmtId="0" fontId="0" fillId="0" borderId="32" xfId="0" applyBorder="1" applyAlignment="1">
      <alignment horizontal="center" vertical="center"/>
    </xf>
    <xf numFmtId="0" fontId="0" fillId="0" borderId="30" xfId="0" applyBorder="1"/>
    <xf numFmtId="44" fontId="1" fillId="0" borderId="14" xfId="0" applyNumberFormat="1" applyFont="1" applyBorder="1" applyAlignment="1">
      <alignment vertical="center"/>
    </xf>
    <xf numFmtId="0" fontId="0" fillId="0" borderId="29" xfId="0" applyBorder="1" applyAlignment="1">
      <alignment horizontal="left" wrapText="1"/>
    </xf>
    <xf numFmtId="0" fontId="0" fillId="0" borderId="29" xfId="0" applyBorder="1" applyAlignment="1">
      <alignment horizontal="center" wrapText="1"/>
    </xf>
    <xf numFmtId="44" fontId="0" fillId="0" borderId="30" xfId="1" applyFont="1" applyFill="1" applyBorder="1" applyAlignment="1">
      <alignment horizontal="center" wrapText="1"/>
    </xf>
    <xf numFmtId="44" fontId="1" fillId="0" borderId="14" xfId="0" applyNumberFormat="1" applyFont="1" applyBorder="1"/>
    <xf numFmtId="0" fontId="0" fillId="0" borderId="22" xfId="0" applyBorder="1" applyAlignment="1">
      <alignment horizontal="center" vertical="center" wrapText="1"/>
    </xf>
    <xf numFmtId="44" fontId="0" fillId="0" borderId="32" xfId="1" applyFont="1" applyFill="1" applyBorder="1" applyAlignment="1">
      <alignment horizontal="center" vertical="center" wrapText="1"/>
    </xf>
    <xf numFmtId="44" fontId="1" fillId="0" borderId="35" xfId="0" applyNumberFormat="1" applyFont="1" applyBorder="1"/>
    <xf numFmtId="14" fontId="0" fillId="0" borderId="8" xfId="0" applyNumberFormat="1" applyBorder="1" applyAlignment="1">
      <alignment horizontal="center" wrapText="1"/>
    </xf>
    <xf numFmtId="14" fontId="0" fillId="0" borderId="8" xfId="0" applyNumberFormat="1" applyBorder="1" applyAlignment="1">
      <alignment horizontal="center" vertical="center" wrapText="1"/>
    </xf>
    <xf numFmtId="0" fontId="0" fillId="0" borderId="9" xfId="0" applyBorder="1" applyAlignment="1">
      <alignment vertical="center"/>
    </xf>
    <xf numFmtId="0" fontId="0" fillId="0" borderId="0" xfId="0" applyAlignment="1">
      <alignment vertical="center"/>
    </xf>
    <xf numFmtId="15" fontId="0" fillId="0" borderId="29" xfId="0" applyNumberFormat="1" applyBorder="1" applyAlignment="1">
      <alignment horizontal="center" wrapText="1"/>
    </xf>
    <xf numFmtId="15" fontId="0" fillId="0" borderId="8" xfId="0" applyNumberFormat="1" applyBorder="1" applyAlignment="1">
      <alignment horizontal="center" wrapText="1"/>
    </xf>
    <xf numFmtId="15" fontId="1" fillId="0" borderId="8" xfId="0" applyNumberFormat="1" applyFont="1" applyBorder="1" applyAlignment="1">
      <alignment horizontal="center" wrapText="1"/>
    </xf>
    <xf numFmtId="15" fontId="0" fillId="0" borderId="11" xfId="0" applyNumberFormat="1" applyBorder="1" applyAlignment="1">
      <alignment horizontal="center" wrapText="1"/>
    </xf>
    <xf numFmtId="14" fontId="1" fillId="0" borderId="8" xfId="0" applyNumberFormat="1" applyFont="1" applyBorder="1" applyAlignment="1">
      <alignment horizontal="center" wrapText="1"/>
    </xf>
    <xf numFmtId="14" fontId="0" fillId="0" borderId="11" xfId="0" applyNumberFormat="1" applyBorder="1" applyAlignment="1">
      <alignment horizontal="center" wrapText="1"/>
    </xf>
    <xf numFmtId="0" fontId="0" fillId="0" borderId="29" xfId="0" applyBorder="1" applyAlignment="1">
      <alignment horizontal="left" vertical="center" wrapText="1"/>
    </xf>
    <xf numFmtId="0" fontId="0" fillId="0" borderId="8" xfId="0" applyBorder="1" applyAlignment="1">
      <alignment horizontal="left"/>
    </xf>
    <xf numFmtId="15" fontId="0" fillId="0" borderId="21" xfId="0" applyNumberFormat="1" applyBorder="1" applyAlignment="1">
      <alignment horizontal="center" wrapText="1"/>
    </xf>
    <xf numFmtId="44" fontId="2" fillId="0" borderId="9" xfId="1" applyFont="1" applyFill="1" applyBorder="1" applyAlignment="1">
      <alignment horizontal="center" vertical="center" wrapText="1"/>
    </xf>
    <xf numFmtId="0" fontId="0" fillId="0" borderId="37" xfId="0" applyBorder="1" applyAlignment="1">
      <alignment horizontal="center" wrapText="1"/>
    </xf>
    <xf numFmtId="15" fontId="0" fillId="0" borderId="37" xfId="0" applyNumberFormat="1" applyBorder="1" applyAlignment="1">
      <alignment horizontal="center" vertical="center" wrapText="1"/>
    </xf>
    <xf numFmtId="44" fontId="0" fillId="0" borderId="38" xfId="1" applyFont="1" applyFill="1" applyBorder="1" applyAlignment="1">
      <alignment horizontal="center" wrapText="1"/>
    </xf>
    <xf numFmtId="0" fontId="0" fillId="0" borderId="38" xfId="0" applyBorder="1"/>
    <xf numFmtId="0" fontId="0" fillId="0" borderId="30" xfId="0" applyBorder="1" applyAlignment="1">
      <alignment horizontal="center" vertical="center"/>
    </xf>
    <xf numFmtId="44" fontId="1" fillId="0" borderId="14" xfId="0" applyNumberFormat="1" applyFont="1" applyBorder="1" applyAlignment="1">
      <alignment horizontal="center"/>
    </xf>
    <xf numFmtId="44" fontId="0" fillId="0" borderId="0" xfId="0" applyNumberFormat="1"/>
    <xf numFmtId="0" fontId="0" fillId="0" borderId="21" xfId="0" applyBorder="1" applyAlignment="1">
      <alignment horizontal="left" vertical="center" wrapText="1"/>
    </xf>
    <xf numFmtId="0" fontId="0" fillId="0" borderId="23" xfId="0" applyBorder="1" applyAlignment="1">
      <alignment vertical="center"/>
    </xf>
    <xf numFmtId="14" fontId="0" fillId="0" borderId="29" xfId="0" applyNumberFormat="1" applyBorder="1" applyAlignment="1">
      <alignment horizontal="center" vertical="center" wrapText="1"/>
    </xf>
    <xf numFmtId="0" fontId="0" fillId="0" borderId="30" xfId="0" applyBorder="1" applyAlignment="1">
      <alignment vertical="center"/>
    </xf>
    <xf numFmtId="0" fontId="1" fillId="0" borderId="8" xfId="0" applyFont="1" applyBorder="1" applyAlignment="1">
      <alignment horizontal="center" vertical="center" wrapText="1"/>
    </xf>
    <xf numFmtId="0" fontId="0" fillId="0" borderId="11" xfId="0" applyBorder="1" applyAlignment="1">
      <alignment horizontal="center" vertical="center" wrapText="1"/>
    </xf>
    <xf numFmtId="44" fontId="0" fillId="0" borderId="12" xfId="1" applyFont="1" applyFill="1" applyBorder="1" applyAlignment="1">
      <alignment horizontal="center" vertical="center" wrapText="1"/>
    </xf>
    <xf numFmtId="0" fontId="0" fillId="0" borderId="12" xfId="0" applyBorder="1" applyAlignment="1">
      <alignment vertical="center"/>
    </xf>
    <xf numFmtId="0" fontId="0" fillId="0" borderId="8" xfId="0" applyBorder="1" applyAlignment="1">
      <alignment horizontal="center"/>
    </xf>
    <xf numFmtId="0" fontId="1" fillId="0" borderId="0" xfId="0" applyFont="1"/>
    <xf numFmtId="0" fontId="1" fillId="0" borderId="0" xfId="0" applyFont="1" applyAlignment="1">
      <alignment horizontal="center" vertical="center"/>
    </xf>
    <xf numFmtId="44" fontId="0" fillId="0" borderId="9" xfId="0" applyNumberFormat="1" applyBorder="1"/>
    <xf numFmtId="44" fontId="0" fillId="0" borderId="30" xfId="0" applyNumberFormat="1" applyBorder="1" applyAlignment="1">
      <alignment vertical="center"/>
    </xf>
    <xf numFmtId="44" fontId="1" fillId="0" borderId="0" xfId="0" applyNumberFormat="1" applyFont="1"/>
    <xf numFmtId="44" fontId="0" fillId="0" borderId="18" xfId="0" applyNumberFormat="1" applyBorder="1"/>
    <xf numFmtId="0" fontId="0" fillId="0" borderId="0" xfId="0" applyAlignment="1">
      <alignment horizontal="left" vertical="center"/>
    </xf>
    <xf numFmtId="44" fontId="0" fillId="0" borderId="0" xfId="0" applyNumberFormat="1" applyAlignment="1">
      <alignment horizontal="center" vertical="center"/>
    </xf>
    <xf numFmtId="0" fontId="0" fillId="0" borderId="12" xfId="0" applyBorder="1" applyAlignment="1">
      <alignment horizontal="center" vertical="center"/>
    </xf>
    <xf numFmtId="15" fontId="1" fillId="0" borderId="8" xfId="0" applyNumberFormat="1" applyFont="1" applyBorder="1" applyAlignment="1">
      <alignment horizontal="center" vertical="center" wrapText="1"/>
    </xf>
    <xf numFmtId="15" fontId="0" fillId="0" borderId="11" xfId="0" applyNumberFormat="1" applyBorder="1" applyAlignment="1">
      <alignment horizontal="center" vertical="center" wrapText="1"/>
    </xf>
    <xf numFmtId="44" fontId="0" fillId="0" borderId="30" xfId="0" applyNumberFormat="1" applyBorder="1"/>
    <xf numFmtId="44" fontId="0" fillId="0" borderId="30" xfId="1" applyFont="1" applyFill="1" applyBorder="1"/>
    <xf numFmtId="0" fontId="1" fillId="0" borderId="15" xfId="0" applyFont="1" applyBorder="1" applyAlignment="1">
      <alignment horizontal="right" wrapText="1"/>
    </xf>
    <xf numFmtId="0" fontId="1" fillId="0" borderId="2" xfId="0" applyFont="1" applyBorder="1" applyAlignment="1">
      <alignment horizontal="center" wrapText="1"/>
    </xf>
    <xf numFmtId="0" fontId="1" fillId="0" borderId="2" xfId="0" applyFont="1" applyBorder="1" applyAlignment="1">
      <alignment horizontal="center" vertical="top" wrapText="1"/>
    </xf>
    <xf numFmtId="44" fontId="0" fillId="0" borderId="9" xfId="0" applyNumberFormat="1" applyBorder="1" applyAlignment="1">
      <alignment vertical="center"/>
    </xf>
    <xf numFmtId="44" fontId="0" fillId="0" borderId="9" xfId="0" applyNumberFormat="1" applyBorder="1" applyAlignment="1">
      <alignment horizontal="center" vertical="center"/>
    </xf>
    <xf numFmtId="0" fontId="0" fillId="0" borderId="21" xfId="0" applyBorder="1" applyAlignment="1">
      <alignment wrapText="1"/>
    </xf>
    <xf numFmtId="0" fontId="0" fillId="0" borderId="8" xfId="0" applyBorder="1" applyAlignment="1">
      <alignment vertical="center" wrapText="1"/>
    </xf>
    <xf numFmtId="0" fontId="0" fillId="0" borderId="8" xfId="0" applyBorder="1" applyAlignment="1">
      <alignment wrapText="1"/>
    </xf>
    <xf numFmtId="44" fontId="1" fillId="0" borderId="15" xfId="0" applyNumberFormat="1" applyFont="1" applyBorder="1" applyAlignment="1">
      <alignment horizontal="right" wrapText="1"/>
    </xf>
    <xf numFmtId="44" fontId="1" fillId="0" borderId="15" xfId="0" applyNumberFormat="1" applyFont="1" applyBorder="1" applyAlignment="1">
      <alignment wrapText="1"/>
    </xf>
    <xf numFmtId="44" fontId="1" fillId="0" borderId="14" xfId="0" applyNumberFormat="1" applyFont="1" applyBorder="1" applyAlignment="1">
      <alignment wrapText="1"/>
    </xf>
    <xf numFmtId="44" fontId="0" fillId="0" borderId="38" xfId="1" applyFont="1" applyFill="1" applyBorder="1" applyAlignment="1">
      <alignment horizontal="center" vertical="center" wrapText="1"/>
    </xf>
    <xf numFmtId="0" fontId="1" fillId="0" borderId="14" xfId="0" applyFont="1" applyBorder="1" applyAlignment="1">
      <alignment wrapText="1"/>
    </xf>
    <xf numFmtId="44" fontId="1" fillId="0" borderId="14" xfId="0" applyNumberFormat="1" applyFont="1" applyBorder="1" applyAlignment="1">
      <alignment horizontal="right" wrapText="1"/>
    </xf>
    <xf numFmtId="0" fontId="0" fillId="0" borderId="37"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wrapText="1"/>
    </xf>
    <xf numFmtId="0" fontId="0" fillId="0" borderId="47" xfId="0" applyBorder="1" applyAlignment="1">
      <alignment horizontal="center" wrapText="1"/>
    </xf>
    <xf numFmtId="44" fontId="0" fillId="0" borderId="30" xfId="0" applyNumberFormat="1" applyBorder="1" applyAlignment="1">
      <alignment horizontal="center" vertical="center"/>
    </xf>
    <xf numFmtId="0" fontId="0" fillId="0" borderId="46" xfId="0" applyBorder="1" applyAlignment="1">
      <alignment horizontal="center" vertical="center" wrapText="1"/>
    </xf>
    <xf numFmtId="44" fontId="0" fillId="0" borderId="46" xfId="1" applyFont="1" applyFill="1" applyBorder="1" applyAlignment="1">
      <alignment horizontal="center" vertical="center" wrapText="1"/>
    </xf>
    <xf numFmtId="44" fontId="0" fillId="0" borderId="9" xfId="1" applyFont="1" applyFill="1" applyBorder="1" applyAlignment="1">
      <alignment vertical="center"/>
    </xf>
    <xf numFmtId="44" fontId="0" fillId="0" borderId="47" xfId="1" applyFont="1" applyFill="1" applyBorder="1" applyAlignment="1">
      <alignment horizontal="center" vertical="center" wrapText="1"/>
    </xf>
    <xf numFmtId="44" fontId="0" fillId="0" borderId="12" xfId="1" applyFont="1" applyFill="1" applyBorder="1" applyAlignment="1">
      <alignment vertical="center"/>
    </xf>
    <xf numFmtId="44" fontId="1" fillId="0" borderId="14" xfId="1" applyFont="1" applyFill="1" applyBorder="1" applyAlignment="1">
      <alignment horizontal="center" wrapText="1"/>
    </xf>
    <xf numFmtId="44" fontId="1" fillId="0" borderId="35" xfId="1" applyFont="1" applyFill="1" applyBorder="1" applyAlignment="1">
      <alignment horizontal="center" wrapText="1"/>
    </xf>
    <xf numFmtId="44" fontId="1" fillId="0" borderId="14" xfId="1" applyFont="1" applyFill="1" applyBorder="1" applyAlignment="1">
      <alignment horizontal="center" vertical="center" wrapText="1"/>
    </xf>
    <xf numFmtId="44" fontId="1" fillId="0" borderId="35" xfId="1" applyFont="1" applyFill="1" applyBorder="1" applyAlignment="1">
      <alignment horizontal="center" vertical="center" wrapText="1"/>
    </xf>
    <xf numFmtId="44" fontId="1" fillId="0" borderId="35" xfId="0" applyNumberFormat="1" applyFont="1" applyBorder="1" applyAlignment="1">
      <alignment horizontal="center" vertical="center"/>
    </xf>
    <xf numFmtId="44" fontId="0" fillId="0" borderId="44" xfId="1" applyFont="1" applyFill="1" applyBorder="1" applyAlignment="1">
      <alignment horizontal="center" vertical="center" wrapText="1"/>
    </xf>
    <xf numFmtId="44" fontId="0" fillId="0" borderId="45" xfId="1" applyFont="1" applyFill="1" applyBorder="1" applyAlignment="1">
      <alignment horizontal="center" vertical="center" wrapText="1"/>
    </xf>
    <xf numFmtId="44" fontId="0" fillId="0" borderId="23" xfId="1" applyFont="1" applyFill="1" applyBorder="1" applyAlignment="1">
      <alignment vertical="center"/>
    </xf>
    <xf numFmtId="44" fontId="0" fillId="0" borderId="30" xfId="1" applyFont="1" applyFill="1" applyBorder="1" applyAlignment="1">
      <alignment vertical="center"/>
    </xf>
    <xf numFmtId="44" fontId="1" fillId="0" borderId="14" xfId="1" applyFont="1" applyFill="1" applyBorder="1" applyAlignment="1">
      <alignment vertical="center"/>
    </xf>
    <xf numFmtId="44" fontId="1" fillId="0" borderId="15" xfId="1" applyFont="1" applyFill="1" applyBorder="1" applyAlignment="1">
      <alignment horizontal="center" wrapText="1"/>
    </xf>
    <xf numFmtId="44" fontId="1" fillId="0" borderId="35" xfId="0" applyNumberFormat="1" applyFont="1" applyBorder="1" applyAlignment="1">
      <alignment vertical="center"/>
    </xf>
    <xf numFmtId="44" fontId="1" fillId="0" borderId="15" xfId="1" applyFont="1" applyFill="1" applyBorder="1" applyAlignment="1">
      <alignment horizontal="right" wrapText="1"/>
    </xf>
    <xf numFmtId="44" fontId="1" fillId="0" borderId="14" xfId="1" applyFont="1" applyFill="1" applyBorder="1" applyAlignment="1">
      <alignment wrapText="1"/>
    </xf>
    <xf numFmtId="44" fontId="0" fillId="0" borderId="0" xfId="1" applyFont="1"/>
    <xf numFmtId="44" fontId="1" fillId="0" borderId="14" xfId="0" applyNumberFormat="1" applyFont="1" applyBorder="1" applyAlignment="1">
      <alignment horizontal="center" vertical="center"/>
    </xf>
    <xf numFmtId="44" fontId="1" fillId="0" borderId="35" xfId="1" applyFont="1" applyFill="1" applyBorder="1"/>
    <xf numFmtId="0" fontId="0" fillId="0" borderId="48" xfId="0" applyBorder="1" applyAlignment="1">
      <alignment horizontal="center" vertical="center" wrapText="1"/>
    </xf>
    <xf numFmtId="44" fontId="2" fillId="0" borderId="30" xfId="1" applyFont="1" applyFill="1" applyBorder="1" applyAlignment="1">
      <alignment horizontal="center" wrapText="1"/>
    </xf>
    <xf numFmtId="44" fontId="2" fillId="0" borderId="9" xfId="1" applyFont="1" applyFill="1" applyBorder="1" applyAlignment="1">
      <alignment horizontal="center" wrapText="1"/>
    </xf>
    <xf numFmtId="44" fontId="6" fillId="0" borderId="14" xfId="1" applyFont="1" applyFill="1" applyBorder="1" applyAlignment="1">
      <alignment horizontal="center" wrapText="1"/>
    </xf>
    <xf numFmtId="44" fontId="6" fillId="0" borderId="14" xfId="0" applyNumberFormat="1" applyFont="1" applyBorder="1"/>
    <xf numFmtId="49" fontId="0" fillId="0" borderId="8" xfId="0" applyNumberFormat="1" applyBorder="1" applyAlignment="1">
      <alignment horizontal="center" vertical="center" wrapText="1"/>
    </xf>
    <xf numFmtId="44" fontId="6" fillId="0" borderId="49" xfId="0" applyNumberFormat="1" applyFont="1" applyBorder="1" applyAlignment="1">
      <alignment wrapText="1"/>
    </xf>
    <xf numFmtId="44" fontId="0" fillId="0" borderId="49" xfId="0" applyNumberFormat="1" applyBorder="1"/>
    <xf numFmtId="44" fontId="6" fillId="0" borderId="49" xfId="1" applyFont="1" applyFill="1" applyBorder="1" applyAlignment="1">
      <alignment horizontal="center" wrapText="1"/>
    </xf>
    <xf numFmtId="44" fontId="6" fillId="0" borderId="49" xfId="0" applyNumberFormat="1" applyFont="1" applyBorder="1"/>
    <xf numFmtId="0" fontId="0" fillId="0" borderId="45" xfId="0" applyBorder="1" applyAlignment="1">
      <alignment horizontal="center" wrapText="1"/>
    </xf>
    <xf numFmtId="44" fontId="0" fillId="0" borderId="8" xfId="0" applyNumberFormat="1" applyBorder="1" applyAlignment="1">
      <alignment horizontal="center" wrapText="1"/>
    </xf>
    <xf numFmtId="0" fontId="1" fillId="0" borderId="8" xfId="0" applyFont="1" applyBorder="1" applyAlignment="1">
      <alignment horizontal="left" vertical="center" wrapText="1"/>
    </xf>
    <xf numFmtId="0" fontId="0" fillId="0" borderId="11" xfId="0" applyBorder="1" applyAlignment="1">
      <alignment horizontal="left" vertical="center" wrapText="1"/>
    </xf>
    <xf numFmtId="44" fontId="0" fillId="0" borderId="14" xfId="1" applyFont="1" applyFill="1" applyBorder="1" applyAlignment="1">
      <alignment horizontal="center" vertical="center" wrapText="1"/>
    </xf>
    <xf numFmtId="44" fontId="0" fillId="0" borderId="14" xfId="0" applyNumberFormat="1" applyBorder="1" applyAlignment="1">
      <alignment vertical="center"/>
    </xf>
    <xf numFmtId="44" fontId="1" fillId="0" borderId="49" xfId="1" applyFont="1" applyFill="1" applyBorder="1" applyAlignment="1">
      <alignment horizontal="center" wrapText="1"/>
    </xf>
    <xf numFmtId="44" fontId="1" fillId="0" borderId="49" xfId="0" applyNumberFormat="1" applyFont="1" applyBorder="1"/>
    <xf numFmtId="0" fontId="0" fillId="0" borderId="38" xfId="0" applyBorder="1" applyAlignment="1">
      <alignment horizontal="center" vertical="center"/>
    </xf>
    <xf numFmtId="44" fontId="1" fillId="0" borderId="14" xfId="1" applyFont="1" applyFill="1" applyBorder="1" applyAlignment="1">
      <alignment vertical="center" wrapText="1"/>
    </xf>
    <xf numFmtId="14" fontId="0" fillId="0" borderId="29" xfId="0" applyNumberFormat="1" applyBorder="1" applyAlignment="1">
      <alignment horizontal="center" wrapText="1"/>
    </xf>
    <xf numFmtId="44" fontId="2" fillId="0" borderId="30" xfId="1" applyFont="1" applyFill="1" applyBorder="1" applyAlignment="1">
      <alignment horizontal="center" vertical="center" wrapText="1"/>
    </xf>
    <xf numFmtId="44" fontId="0" fillId="0" borderId="48" xfId="1" applyFont="1" applyFill="1" applyBorder="1" applyAlignment="1">
      <alignment horizontal="center" vertical="center" wrapText="1"/>
    </xf>
    <xf numFmtId="44" fontId="0" fillId="0" borderId="46" xfId="0" applyNumberFormat="1" applyBorder="1" applyAlignment="1">
      <alignment horizontal="center" vertical="center" wrapText="1"/>
    </xf>
    <xf numFmtId="44" fontId="0" fillId="0" borderId="45" xfId="1" applyFont="1" applyFill="1" applyBorder="1" applyAlignment="1">
      <alignment horizontal="center" wrapText="1"/>
    </xf>
    <xf numFmtId="44" fontId="1" fillId="0" borderId="15" xfId="1" applyFont="1" applyFill="1" applyBorder="1" applyAlignment="1">
      <alignment vertical="center" wrapText="1"/>
    </xf>
    <xf numFmtId="16" fontId="0" fillId="0" borderId="29" xfId="0" applyNumberFormat="1" applyBorder="1" applyAlignment="1">
      <alignment horizontal="center" wrapText="1"/>
    </xf>
    <xf numFmtId="44" fontId="0" fillId="0" borderId="46" xfId="1" applyFont="1" applyFill="1" applyBorder="1" applyAlignment="1">
      <alignment horizontal="center" wrapText="1"/>
    </xf>
    <xf numFmtId="44" fontId="0" fillId="0" borderId="14" xfId="1" applyFont="1" applyFill="1" applyBorder="1" applyAlignment="1">
      <alignment horizontal="center" wrapText="1"/>
    </xf>
    <xf numFmtId="44" fontId="0" fillId="0" borderId="43" xfId="1" applyFont="1" applyFill="1" applyBorder="1" applyAlignment="1">
      <alignment horizontal="center" vertical="center" wrapText="1"/>
    </xf>
    <xf numFmtId="44" fontId="0" fillId="0" borderId="14" xfId="0" applyNumberFormat="1" applyBorder="1"/>
    <xf numFmtId="44" fontId="0" fillId="0" borderId="9" xfId="1" applyFont="1" applyFill="1" applyBorder="1"/>
    <xf numFmtId="44" fontId="2" fillId="0" borderId="46" xfId="1" applyFont="1" applyFill="1" applyBorder="1" applyAlignment="1">
      <alignment horizontal="center" vertical="center" wrapText="1"/>
    </xf>
    <xf numFmtId="44" fontId="2" fillId="0" borderId="9" xfId="1" applyFont="1" applyFill="1" applyBorder="1" applyAlignment="1">
      <alignment vertical="center"/>
    </xf>
    <xf numFmtId="14" fontId="0" fillId="0" borderId="8" xfId="0" applyNumberFormat="1" applyBorder="1" applyAlignment="1">
      <alignment horizontal="left" wrapText="1"/>
    </xf>
    <xf numFmtId="44" fontId="6" fillId="0" borderId="49" xfId="1" applyFont="1" applyFill="1" applyBorder="1"/>
    <xf numFmtId="0" fontId="1" fillId="0" borderId="15" xfId="0" applyFont="1" applyBorder="1" applyAlignment="1">
      <alignment vertical="center"/>
    </xf>
    <xf numFmtId="44" fontId="1" fillId="0" borderId="2" xfId="1" applyFont="1" applyFill="1" applyBorder="1" applyAlignment="1">
      <alignment vertical="center" wrapText="1"/>
    </xf>
    <xf numFmtId="44" fontId="1" fillId="3" borderId="9" xfId="0" applyNumberFormat="1" applyFont="1" applyFill="1" applyBorder="1"/>
    <xf numFmtId="44" fontId="1" fillId="0" borderId="9" xfId="0" applyNumberFormat="1" applyFont="1" applyBorder="1"/>
    <xf numFmtId="44" fontId="1" fillId="3" borderId="9" xfId="1" applyFont="1" applyFill="1" applyBorder="1" applyAlignment="1">
      <alignment horizontal="center" vertical="center" wrapText="1"/>
    </xf>
    <xf numFmtId="44" fontId="1" fillId="3" borderId="9" xfId="0" applyNumberFormat="1" applyFont="1" applyFill="1" applyBorder="1" applyAlignment="1">
      <alignment vertical="center"/>
    </xf>
    <xf numFmtId="44" fontId="1" fillId="3" borderId="9" xfId="1" applyFont="1" applyFill="1" applyBorder="1" applyAlignment="1">
      <alignment horizontal="center" wrapText="1"/>
    </xf>
    <xf numFmtId="44" fontId="1" fillId="3" borderId="46" xfId="0" applyNumberFormat="1" applyFont="1" applyFill="1" applyBorder="1" applyAlignment="1">
      <alignment horizontal="center" wrapText="1"/>
    </xf>
    <xf numFmtId="44" fontId="1" fillId="3" borderId="9" xfId="0" applyNumberFormat="1" applyFont="1" applyFill="1" applyBorder="1" applyAlignment="1">
      <alignment horizontal="center" vertical="center"/>
    </xf>
    <xf numFmtId="44" fontId="1" fillId="3" borderId="14" xfId="0" applyNumberFormat="1" applyFont="1" applyFill="1" applyBorder="1" applyAlignment="1">
      <alignment wrapText="1"/>
    </xf>
    <xf numFmtId="44" fontId="1" fillId="3" borderId="15" xfId="0" applyNumberFormat="1" applyFont="1" applyFill="1" applyBorder="1" applyAlignment="1">
      <alignment wrapText="1"/>
    </xf>
    <xf numFmtId="44" fontId="1" fillId="3" borderId="35" xfId="0" applyNumberFormat="1" applyFont="1" applyFill="1" applyBorder="1"/>
    <xf numFmtId="44" fontId="1" fillId="3" borderId="46" xfId="1" applyFont="1" applyFill="1" applyBorder="1" applyAlignment="1">
      <alignment horizontal="center" vertical="center" wrapText="1"/>
    </xf>
    <xf numFmtId="44" fontId="1" fillId="3" borderId="9" xfId="1" applyFont="1" applyFill="1" applyBorder="1" applyAlignment="1">
      <alignment vertical="center"/>
    </xf>
    <xf numFmtId="0" fontId="1" fillId="0" borderId="1" xfId="0" applyFont="1" applyBorder="1" applyAlignment="1">
      <alignment horizontal="right" wrapText="1"/>
    </xf>
    <xf numFmtId="0" fontId="1" fillId="0" borderId="2" xfId="0" applyFont="1" applyBorder="1" applyAlignment="1">
      <alignment horizontal="righ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15" xfId="0" applyFont="1" applyBorder="1" applyAlignment="1">
      <alignment horizont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6" xfId="0" applyBorder="1" applyAlignment="1">
      <alignment horizontal="left" vertical="center" wrapText="1"/>
    </xf>
    <xf numFmtId="0" fontId="0" fillId="0" borderId="20" xfId="0" applyBorder="1" applyAlignment="1">
      <alignment horizontal="left" wrapText="1"/>
    </xf>
    <xf numFmtId="0" fontId="0" fillId="0" borderId="21" xfId="0" applyBorder="1" applyAlignment="1">
      <alignment horizontal="left" wrapText="1"/>
    </xf>
    <xf numFmtId="0" fontId="0" fillId="0" borderId="34" xfId="0" applyBorder="1" applyAlignment="1">
      <alignment horizontal="left" wrapText="1"/>
    </xf>
    <xf numFmtId="0" fontId="0" fillId="0" borderId="29"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 fillId="0" borderId="15" xfId="0" applyFont="1" applyBorder="1" applyAlignment="1">
      <alignment horizontal="right" wrapText="1"/>
    </xf>
    <xf numFmtId="0" fontId="1" fillId="0" borderId="7" xfId="0" applyFont="1" applyBorder="1" applyAlignment="1">
      <alignment horizontal="left" wrapText="1"/>
    </xf>
    <xf numFmtId="0" fontId="1" fillId="0" borderId="8" xfId="0" applyFont="1" applyBorder="1" applyAlignment="1">
      <alignment horizontal="left" wrapText="1"/>
    </xf>
    <xf numFmtId="0" fontId="0" fillId="0" borderId="0" xfId="0" applyAlignment="1">
      <alignment horizontal="left"/>
    </xf>
    <xf numFmtId="0" fontId="0" fillId="0" borderId="10" xfId="0" applyBorder="1" applyAlignment="1">
      <alignment horizontal="left" wrapText="1"/>
    </xf>
    <xf numFmtId="0" fontId="0" fillId="0" borderId="11" xfId="0" applyBorder="1" applyAlignment="1">
      <alignment horizontal="left" wrapText="1"/>
    </xf>
    <xf numFmtId="0" fontId="6" fillId="0" borderId="1" xfId="0" applyFont="1" applyBorder="1" applyAlignment="1">
      <alignment horizontal="right" wrapText="1"/>
    </xf>
    <xf numFmtId="0" fontId="6" fillId="0" borderId="2" xfId="0" applyFont="1" applyBorder="1" applyAlignment="1">
      <alignment horizontal="right" wrapText="1"/>
    </xf>
    <xf numFmtId="0" fontId="6" fillId="0" borderId="15" xfId="0" applyFont="1" applyBorder="1" applyAlignment="1">
      <alignment horizontal="right" wrapText="1"/>
    </xf>
    <xf numFmtId="0" fontId="1" fillId="0" borderId="14" xfId="0" applyFont="1" applyBorder="1" applyAlignment="1">
      <alignment horizontal="right" wrapText="1"/>
    </xf>
    <xf numFmtId="0" fontId="0" fillId="0" borderId="34" xfId="0" applyBorder="1" applyAlignment="1">
      <alignment horizontal="left" vertical="center" wrapText="1"/>
    </xf>
    <xf numFmtId="0" fontId="0" fillId="0" borderId="29" xfId="0"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6" xfId="0" applyFont="1"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left" vertical="center" wrapText="1"/>
    </xf>
    <xf numFmtId="0" fontId="0" fillId="0" borderId="28" xfId="0" applyBorder="1" applyAlignment="1">
      <alignment horizontal="left" vertical="center" wrapText="1"/>
    </xf>
    <xf numFmtId="0" fontId="6" fillId="0" borderId="49" xfId="0" applyFont="1" applyBorder="1" applyAlignment="1">
      <alignment horizontal="right"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33" xfId="0" applyBorder="1" applyAlignment="1">
      <alignment horizontal="left" wrapText="1"/>
    </xf>
    <xf numFmtId="0" fontId="0" fillId="0" borderId="31" xfId="0" applyBorder="1" applyAlignment="1">
      <alignment horizontal="left" wrapText="1"/>
    </xf>
    <xf numFmtId="0" fontId="0" fillId="0" borderId="39" xfId="0" applyBorder="1" applyAlignment="1">
      <alignment horizontal="left" wrapText="1"/>
    </xf>
    <xf numFmtId="0" fontId="0" fillId="0" borderId="33" xfId="0" applyBorder="1" applyAlignment="1">
      <alignment horizontal="left" vertical="center" wrapText="1"/>
    </xf>
    <xf numFmtId="0" fontId="0" fillId="0" borderId="31" xfId="0" applyBorder="1" applyAlignment="1">
      <alignment horizontal="left" vertical="center" wrapText="1"/>
    </xf>
    <xf numFmtId="0" fontId="0" fillId="0" borderId="39" xfId="0" applyBorder="1" applyAlignment="1">
      <alignment horizontal="left" vertical="center" wrapText="1"/>
    </xf>
    <xf numFmtId="0" fontId="6" fillId="0" borderId="50" xfId="0" applyFont="1" applyBorder="1" applyAlignment="1">
      <alignment horizontal="right" wrapText="1"/>
    </xf>
    <xf numFmtId="0" fontId="6" fillId="0" borderId="51" xfId="0" applyFont="1" applyBorder="1" applyAlignment="1">
      <alignment horizontal="right" wrapText="1"/>
    </xf>
    <xf numFmtId="0" fontId="6" fillId="0" borderId="52" xfId="0" applyFont="1" applyBorder="1" applyAlignment="1">
      <alignment horizontal="right"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15" xfId="0" applyFont="1" applyBorder="1" applyAlignment="1">
      <alignment horizontal="center" vertical="top" wrapText="1"/>
    </xf>
    <xf numFmtId="0" fontId="0" fillId="0" borderId="36" xfId="0" applyBorder="1" applyAlignment="1">
      <alignment horizontal="left" wrapText="1"/>
    </xf>
    <xf numFmtId="0" fontId="0" fillId="0" borderId="37" xfId="0" applyBorder="1" applyAlignment="1">
      <alignment horizontal="left"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44" fontId="1" fillId="0" borderId="1" xfId="1" applyFont="1" applyFill="1" applyBorder="1" applyAlignment="1">
      <alignment horizontal="right" vertical="center" wrapText="1"/>
    </xf>
    <xf numFmtId="44" fontId="1" fillId="0" borderId="2" xfId="1" applyFont="1" applyFill="1" applyBorder="1" applyAlignment="1">
      <alignment horizontal="righ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15" xfId="0" applyFont="1" applyBorder="1" applyAlignment="1">
      <alignment horizontal="right" vertical="center"/>
    </xf>
    <xf numFmtId="0" fontId="0" fillId="0" borderId="24" xfId="0" applyBorder="1" applyAlignment="1">
      <alignment horizontal="left" wrapText="1"/>
    </xf>
    <xf numFmtId="0" fontId="0" fillId="0" borderId="25" xfId="0" applyBorder="1" applyAlignment="1">
      <alignment horizontal="left" wrapText="1"/>
    </xf>
    <xf numFmtId="0" fontId="0" fillId="0" borderId="26" xfId="0" applyBorder="1" applyAlignment="1">
      <alignment horizontal="left" wrapText="1"/>
    </xf>
    <xf numFmtId="0" fontId="6" fillId="0" borderId="14" xfId="0" applyFont="1" applyBorder="1" applyAlignment="1">
      <alignment horizontal="right"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7" fillId="3" borderId="0" xfId="0" applyFont="1" applyFill="1" applyAlignment="1">
      <alignment horizontal="center"/>
    </xf>
  </cellXfs>
  <cellStyles count="2">
    <cellStyle name="Moneda"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7650"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279400</xdr:colOff>
      <xdr:row>0</xdr:row>
      <xdr:rowOff>0</xdr:rowOff>
    </xdr:from>
    <xdr:to>
      <xdr:col>2</xdr:col>
      <xdr:colOff>2673350</xdr:colOff>
      <xdr:row>2</xdr:row>
      <xdr:rowOff>158751</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81" t="16765" r="4461" b="31415"/>
        <a:stretch/>
      </xdr:blipFill>
      <xdr:spPr>
        <a:xfrm>
          <a:off x="2784475" y="0"/>
          <a:ext cx="2393950" cy="539751"/>
        </a:xfrm>
        <a:prstGeom prst="rect">
          <a:avLst/>
        </a:prstGeom>
      </xdr:spPr>
    </xdr:pic>
    <xdr:clientData/>
  </xdr:twoCellAnchor>
  <xdr:twoCellAnchor editAs="oneCell">
    <xdr:from>
      <xdr:col>0</xdr:col>
      <xdr:colOff>111125</xdr:colOff>
      <xdr:row>0</xdr:row>
      <xdr:rowOff>142875</xdr:rowOff>
    </xdr:from>
    <xdr:to>
      <xdr:col>0</xdr:col>
      <xdr:colOff>1127125</xdr:colOff>
      <xdr:row>3</xdr:row>
      <xdr:rowOff>186171</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125" y="142875"/>
          <a:ext cx="1016000" cy="6147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L74"/>
  <sheetViews>
    <sheetView view="pageBreakPreview" zoomScale="80" zoomScaleNormal="100" zoomScaleSheetLayoutView="80" workbookViewId="0">
      <pane ySplit="6" topLeftCell="A11" activePane="bottomLeft" state="frozen"/>
      <selection pane="bottomLeft" activeCell="K28" sqref="J28:K28"/>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7" width="17.7109375" style="14" customWidth="1"/>
    <col min="8" max="8" width="16.5703125" style="14" customWidth="1"/>
    <col min="9" max="9" width="15.28515625" style="14" customWidth="1"/>
    <col min="10" max="10" width="13.7109375" style="14" customWidth="1"/>
    <col min="11" max="11" width="14" style="14" customWidth="1"/>
    <col min="12" max="12" width="17" customWidth="1"/>
  </cols>
  <sheetData>
    <row r="4" spans="1:12" ht="15.75" thickBot="1" x14ac:dyDescent="0.3"/>
    <row r="5" spans="1:12" ht="15" customHeight="1" thickBot="1" x14ac:dyDescent="0.3">
      <c r="A5" s="187" t="s">
        <v>546</v>
      </c>
      <c r="B5" s="188"/>
      <c r="C5" s="188"/>
      <c r="D5" s="188"/>
      <c r="E5" s="188"/>
      <c r="F5" s="189"/>
      <c r="G5" s="93"/>
      <c r="H5" s="187" t="s">
        <v>71</v>
      </c>
      <c r="I5" s="188"/>
      <c r="J5" s="188"/>
      <c r="K5" s="188"/>
      <c r="L5" s="189"/>
    </row>
    <row r="6" spans="1:12" s="2" customFormat="1" ht="54" customHeight="1" thickBot="1" x14ac:dyDescent="0.3">
      <c r="A6" s="190" t="s">
        <v>3</v>
      </c>
      <c r="B6" s="191"/>
      <c r="C6" s="191"/>
      <c r="D6" s="9" t="s">
        <v>11</v>
      </c>
      <c r="E6" s="9" t="s">
        <v>10</v>
      </c>
      <c r="F6" s="9" t="s">
        <v>5</v>
      </c>
      <c r="G6" s="6" t="s">
        <v>301</v>
      </c>
      <c r="H6" s="6" t="s">
        <v>279</v>
      </c>
      <c r="I6" s="6" t="s">
        <v>0</v>
      </c>
      <c r="J6" s="6" t="s">
        <v>257</v>
      </c>
      <c r="K6" s="6" t="s">
        <v>258</v>
      </c>
      <c r="L6" s="6" t="s">
        <v>6</v>
      </c>
    </row>
    <row r="7" spans="1:12" s="1" customFormat="1" ht="30.75" customHeight="1" x14ac:dyDescent="0.25">
      <c r="A7" s="192" t="s">
        <v>68</v>
      </c>
      <c r="B7" s="193"/>
      <c r="C7" s="194"/>
      <c r="D7" s="10" t="s">
        <v>70</v>
      </c>
      <c r="E7" s="19">
        <v>45418</v>
      </c>
      <c r="F7" s="10" t="s">
        <v>7</v>
      </c>
      <c r="G7" s="10"/>
      <c r="H7" s="10" t="s">
        <v>8</v>
      </c>
      <c r="I7" s="10" t="s">
        <v>69</v>
      </c>
      <c r="J7" s="107"/>
      <c r="K7" s="20">
        <v>220</v>
      </c>
      <c r="L7" s="7"/>
    </row>
    <row r="8" spans="1:12" ht="30.75" thickBot="1" x14ac:dyDescent="0.3">
      <c r="A8" s="195" t="s">
        <v>126</v>
      </c>
      <c r="B8" s="196"/>
      <c r="C8" s="196"/>
      <c r="D8" s="32" t="s">
        <v>127</v>
      </c>
      <c r="E8" s="35">
        <v>45435</v>
      </c>
      <c r="F8" s="32" t="s">
        <v>7</v>
      </c>
      <c r="G8" s="32"/>
      <c r="H8" s="32">
        <v>1545285</v>
      </c>
      <c r="I8" s="32" t="s">
        <v>128</v>
      </c>
      <c r="J8" s="108"/>
      <c r="K8" s="33">
        <v>1048.3499999999999</v>
      </c>
      <c r="L8" s="30"/>
    </row>
    <row r="9" spans="1:12" ht="15.75" thickBot="1" x14ac:dyDescent="0.3">
      <c r="A9" s="185" t="s">
        <v>148</v>
      </c>
      <c r="B9" s="186"/>
      <c r="C9" s="186"/>
      <c r="D9" s="186"/>
      <c r="E9" s="186"/>
      <c r="F9" s="186"/>
      <c r="G9" s="186"/>
      <c r="H9" s="186"/>
      <c r="I9" s="186"/>
      <c r="J9" s="104"/>
      <c r="K9" s="101">
        <f>K7+K8</f>
        <v>1268.3499999999999</v>
      </c>
      <c r="L9" s="45">
        <f>K7+K8</f>
        <v>1268.3499999999999</v>
      </c>
    </row>
    <row r="10" spans="1:12" ht="30" x14ac:dyDescent="0.25">
      <c r="A10" s="197" t="s">
        <v>300</v>
      </c>
      <c r="B10" s="198"/>
      <c r="C10" s="198"/>
      <c r="D10" s="36" t="s">
        <v>127</v>
      </c>
      <c r="E10" s="37">
        <v>45495</v>
      </c>
      <c r="F10" s="36" t="s">
        <v>7</v>
      </c>
      <c r="G10" s="36" t="s">
        <v>302</v>
      </c>
      <c r="H10" s="36">
        <v>1593425</v>
      </c>
      <c r="I10" s="36" t="s">
        <v>303</v>
      </c>
      <c r="J10" s="109">
        <v>1096.26</v>
      </c>
      <c r="K10" s="38"/>
      <c r="L10" s="112"/>
    </row>
    <row r="11" spans="1:12" ht="15.75" thickBot="1" x14ac:dyDescent="0.3">
      <c r="A11" s="199"/>
      <c r="B11" s="200"/>
      <c r="C11" s="200"/>
      <c r="D11" s="11"/>
      <c r="E11" s="54"/>
      <c r="F11" s="15"/>
      <c r="G11" s="15"/>
      <c r="H11" s="15"/>
      <c r="I11" s="15"/>
      <c r="J11" s="110"/>
      <c r="K11" s="22"/>
      <c r="L11" s="4"/>
    </row>
    <row r="12" spans="1:12" ht="15.75" thickBot="1" x14ac:dyDescent="0.3">
      <c r="A12" s="185" t="s">
        <v>337</v>
      </c>
      <c r="B12" s="186"/>
      <c r="C12" s="186"/>
      <c r="D12" s="186"/>
      <c r="E12" s="186"/>
      <c r="F12" s="186"/>
      <c r="G12" s="186"/>
      <c r="H12" s="186"/>
      <c r="I12" s="186"/>
      <c r="J12" s="131">
        <f>J10</f>
        <v>1096.26</v>
      </c>
      <c r="K12" s="101">
        <f>K10</f>
        <v>0</v>
      </c>
      <c r="L12" s="45">
        <f>J12+K12</f>
        <v>1096.26</v>
      </c>
    </row>
    <row r="13" spans="1:12" x14ac:dyDescent="0.25">
      <c r="A13" s="201" t="s">
        <v>406</v>
      </c>
      <c r="B13" s="202"/>
      <c r="C13" s="202"/>
      <c r="D13" s="25" t="s">
        <v>405</v>
      </c>
      <c r="E13" s="24">
        <v>45524</v>
      </c>
      <c r="F13" s="17" t="s">
        <v>41</v>
      </c>
      <c r="G13" s="17"/>
      <c r="H13" s="17"/>
      <c r="I13" s="17" t="s">
        <v>407</v>
      </c>
      <c r="J13" s="113">
        <v>657.72</v>
      </c>
      <c r="K13" s="22"/>
      <c r="L13" s="4"/>
    </row>
    <row r="14" spans="1:12" ht="15.75" thickBot="1" x14ac:dyDescent="0.3">
      <c r="A14" s="199" t="s">
        <v>421</v>
      </c>
      <c r="B14" s="200"/>
      <c r="C14" s="200"/>
      <c r="D14" s="11" t="s">
        <v>13</v>
      </c>
      <c r="E14" s="54">
        <v>45531</v>
      </c>
      <c r="F14" s="15" t="s">
        <v>30</v>
      </c>
      <c r="G14" s="15"/>
      <c r="H14" s="15">
        <v>351929</v>
      </c>
      <c r="I14" s="15" t="s">
        <v>422</v>
      </c>
      <c r="J14" s="110"/>
      <c r="K14" s="22">
        <v>2263.5700000000002</v>
      </c>
      <c r="L14" s="4"/>
    </row>
    <row r="15" spans="1:12" ht="15.75" thickBot="1" x14ac:dyDescent="0.3">
      <c r="A15" s="185" t="s">
        <v>342</v>
      </c>
      <c r="B15" s="186"/>
      <c r="C15" s="186"/>
      <c r="D15" s="186"/>
      <c r="E15" s="186"/>
      <c r="F15" s="186"/>
      <c r="G15" s="186"/>
      <c r="H15" s="186"/>
      <c r="I15" s="186"/>
      <c r="J15" s="131">
        <f>SUM(J13:J14)</f>
        <v>657.72</v>
      </c>
      <c r="K15" s="131">
        <f>SUM(K13:K14)</f>
        <v>2263.5700000000002</v>
      </c>
      <c r="L15" s="45">
        <f>J15+K15</f>
        <v>2921.29</v>
      </c>
    </row>
    <row r="16" spans="1:12" s="52" customFormat="1" ht="34.5" customHeight="1" thickBot="1" x14ac:dyDescent="0.3">
      <c r="A16" s="201" t="s">
        <v>460</v>
      </c>
      <c r="B16" s="202"/>
      <c r="C16" s="202"/>
      <c r="D16" s="25" t="s">
        <v>405</v>
      </c>
      <c r="E16" s="24">
        <v>45561</v>
      </c>
      <c r="F16" s="17" t="s">
        <v>41</v>
      </c>
      <c r="G16" s="17"/>
      <c r="H16" s="17"/>
      <c r="I16" s="17" t="s">
        <v>461</v>
      </c>
      <c r="J16" s="158">
        <v>2547.36</v>
      </c>
      <c r="K16" s="21"/>
      <c r="L16" s="51"/>
    </row>
    <row r="17" spans="1:12" ht="15.75" thickBot="1" x14ac:dyDescent="0.3">
      <c r="A17" s="185" t="s">
        <v>435</v>
      </c>
      <c r="B17" s="186"/>
      <c r="C17" s="186"/>
      <c r="D17" s="186"/>
      <c r="E17" s="186"/>
      <c r="F17" s="186"/>
      <c r="G17" s="186"/>
      <c r="H17" s="186"/>
      <c r="I17" s="186"/>
      <c r="J17" s="131">
        <f>SUM(J16:J16)</f>
        <v>2547.36</v>
      </c>
      <c r="K17" s="131">
        <f>SUM(K16:K16)</f>
        <v>0</v>
      </c>
      <c r="L17" s="45">
        <f>J17+K17</f>
        <v>2547.36</v>
      </c>
    </row>
    <row r="18" spans="1:12" ht="15.75" thickBot="1" x14ac:dyDescent="0.3">
      <c r="A18" s="199" t="s">
        <v>300</v>
      </c>
      <c r="B18" s="200"/>
      <c r="C18" s="200"/>
      <c r="D18" s="11" t="s">
        <v>500</v>
      </c>
      <c r="E18" s="54">
        <v>45575</v>
      </c>
      <c r="F18" s="15" t="s">
        <v>41</v>
      </c>
      <c r="G18" s="15"/>
      <c r="H18" s="15">
        <v>1659821</v>
      </c>
      <c r="I18" s="15" t="s">
        <v>501</v>
      </c>
      <c r="J18" s="162">
        <v>944.1</v>
      </c>
      <c r="K18" s="22"/>
      <c r="L18" s="4"/>
    </row>
    <row r="19" spans="1:12" ht="15.75" thickBot="1" x14ac:dyDescent="0.3">
      <c r="A19" s="185" t="s">
        <v>483</v>
      </c>
      <c r="B19" s="186"/>
      <c r="C19" s="186"/>
      <c r="D19" s="186"/>
      <c r="E19" s="186"/>
      <c r="F19" s="186"/>
      <c r="G19" s="186"/>
      <c r="H19" s="186"/>
      <c r="I19" s="186"/>
      <c r="J19" s="131">
        <f>SUM(J18:J18)</f>
        <v>944.1</v>
      </c>
      <c r="K19" s="131">
        <f>SUM(K18:K18)</f>
        <v>0</v>
      </c>
      <c r="L19" s="45">
        <f>J19+K19</f>
        <v>944.1</v>
      </c>
    </row>
    <row r="20" spans="1:12" x14ac:dyDescent="0.25">
      <c r="A20" s="199" t="s">
        <v>300</v>
      </c>
      <c r="B20" s="200"/>
      <c r="C20" s="200"/>
      <c r="D20" s="11" t="s">
        <v>500</v>
      </c>
      <c r="E20" s="54">
        <v>45600</v>
      </c>
      <c r="F20" s="15" t="s">
        <v>41</v>
      </c>
      <c r="G20" s="15"/>
      <c r="H20" s="15">
        <v>1681152</v>
      </c>
      <c r="I20" s="15" t="s">
        <v>581</v>
      </c>
      <c r="J20" s="110">
        <v>1204.1099999999999</v>
      </c>
      <c r="K20" s="22"/>
      <c r="L20" s="4"/>
    </row>
    <row r="21" spans="1:12" ht="15.75" thickBot="1" x14ac:dyDescent="0.3">
      <c r="A21" s="199" t="s">
        <v>300</v>
      </c>
      <c r="B21" s="200"/>
      <c r="C21" s="200"/>
      <c r="D21" s="11" t="s">
        <v>500</v>
      </c>
      <c r="E21" s="54">
        <v>45624</v>
      </c>
      <c r="F21" s="15" t="s">
        <v>41</v>
      </c>
      <c r="G21" s="15"/>
      <c r="H21" s="15"/>
      <c r="I21" s="15" t="s">
        <v>613</v>
      </c>
      <c r="J21" s="22">
        <v>1243.0250000000001</v>
      </c>
      <c r="K21" s="22"/>
      <c r="L21" s="4"/>
    </row>
    <row r="22" spans="1:12" ht="15.75" thickBot="1" x14ac:dyDescent="0.3">
      <c r="A22" s="185" t="s">
        <v>571</v>
      </c>
      <c r="B22" s="186"/>
      <c r="C22" s="186"/>
      <c r="D22" s="186"/>
      <c r="E22" s="186"/>
      <c r="F22" s="186"/>
      <c r="G22" s="186"/>
      <c r="H22" s="186"/>
      <c r="I22" s="186"/>
      <c r="J22" s="131">
        <f>SUM(J20:J21)</f>
        <v>2447.1350000000002</v>
      </c>
      <c r="K22" s="131">
        <f>SUM(K20:K21)</f>
        <v>0</v>
      </c>
      <c r="L22" s="45">
        <f>J22+K22</f>
        <v>2447.1350000000002</v>
      </c>
    </row>
    <row r="23" spans="1:12" x14ac:dyDescent="0.25">
      <c r="A23" s="199" t="s">
        <v>636</v>
      </c>
      <c r="B23" s="200"/>
      <c r="C23" s="200"/>
      <c r="D23" s="11" t="s">
        <v>311</v>
      </c>
      <c r="E23" s="54">
        <v>45633</v>
      </c>
      <c r="F23" s="15" t="s">
        <v>30</v>
      </c>
      <c r="G23" s="15"/>
      <c r="H23" s="15"/>
      <c r="I23" s="15">
        <v>80617</v>
      </c>
      <c r="J23" s="162"/>
      <c r="K23" s="22">
        <v>348</v>
      </c>
      <c r="L23" s="4"/>
    </row>
    <row r="24" spans="1:12" x14ac:dyDescent="0.25">
      <c r="A24" s="199" t="s">
        <v>643</v>
      </c>
      <c r="B24" s="200"/>
      <c r="C24" s="200"/>
      <c r="D24" s="11" t="s">
        <v>13</v>
      </c>
      <c r="E24" s="54">
        <v>45635</v>
      </c>
      <c r="F24" s="15" t="s">
        <v>30</v>
      </c>
      <c r="G24" s="15"/>
      <c r="H24" s="15">
        <v>355705</v>
      </c>
      <c r="I24" s="15" t="s">
        <v>644</v>
      </c>
      <c r="J24" s="162"/>
      <c r="K24" s="22">
        <v>592.33000000000004</v>
      </c>
      <c r="L24" s="4"/>
    </row>
    <row r="25" spans="1:12" ht="15.75" thickBot="1" x14ac:dyDescent="0.3">
      <c r="A25" s="199" t="s">
        <v>300</v>
      </c>
      <c r="B25" s="200"/>
      <c r="C25" s="200"/>
      <c r="D25" s="11" t="s">
        <v>500</v>
      </c>
      <c r="E25" s="54">
        <v>45649</v>
      </c>
      <c r="F25" s="15" t="s">
        <v>41</v>
      </c>
      <c r="G25" s="15"/>
      <c r="H25" s="15">
        <v>172664</v>
      </c>
      <c r="I25" s="15" t="s">
        <v>661</v>
      </c>
      <c r="J25" s="162">
        <v>1222.06</v>
      </c>
      <c r="K25" s="137"/>
      <c r="L25" s="4"/>
    </row>
    <row r="26" spans="1:12" ht="15.75" thickBot="1" x14ac:dyDescent="0.3">
      <c r="A26" s="185" t="s">
        <v>625</v>
      </c>
      <c r="B26" s="186"/>
      <c r="C26" s="186"/>
      <c r="D26" s="186"/>
      <c r="E26" s="186"/>
      <c r="F26" s="186"/>
      <c r="G26" s="186"/>
      <c r="H26" s="186"/>
      <c r="I26" s="203"/>
      <c r="J26" s="131">
        <f>SUM(J23:J25)</f>
        <v>1222.06</v>
      </c>
      <c r="K26" s="131">
        <f>SUM(K23:K25)</f>
        <v>940.33</v>
      </c>
      <c r="L26" s="45">
        <f>J26+K26</f>
        <v>2162.39</v>
      </c>
    </row>
    <row r="27" spans="1:12" x14ac:dyDescent="0.25">
      <c r="A27" s="199"/>
      <c r="B27" s="200"/>
      <c r="C27" s="200"/>
      <c r="D27" s="11"/>
      <c r="E27" s="54"/>
      <c r="F27" s="15"/>
      <c r="G27" s="15"/>
      <c r="H27" s="15"/>
      <c r="I27" s="15"/>
      <c r="J27" s="110"/>
      <c r="K27" s="22"/>
      <c r="L27" s="4"/>
    </row>
    <row r="28" spans="1:12" x14ac:dyDescent="0.25">
      <c r="A28" s="199"/>
      <c r="B28" s="200"/>
      <c r="C28" s="200"/>
      <c r="D28" s="11"/>
      <c r="E28" s="54"/>
      <c r="F28" s="15"/>
      <c r="G28" s="15"/>
      <c r="H28" s="15"/>
      <c r="I28" s="15"/>
      <c r="J28" s="178">
        <f>J26+J22+J19+J17+J12+J9+J15</f>
        <v>8914.6350000000002</v>
      </c>
      <c r="K28" s="177">
        <f>K26+K22+K19+K17+K15+K12+K9</f>
        <v>4472.25</v>
      </c>
      <c r="L28" s="173">
        <f>L9+L12+L15+L17+L19+L22+L26</f>
        <v>13386.885</v>
      </c>
    </row>
    <row r="29" spans="1:12" x14ac:dyDescent="0.25">
      <c r="A29" s="199"/>
      <c r="B29" s="200"/>
      <c r="C29" s="200"/>
      <c r="D29" s="11"/>
      <c r="E29" s="54"/>
      <c r="F29" s="15"/>
      <c r="G29" s="15"/>
      <c r="H29" s="15"/>
      <c r="I29" s="15"/>
      <c r="J29" s="110"/>
      <c r="K29" s="22"/>
      <c r="L29" s="4"/>
    </row>
    <row r="30" spans="1:12" x14ac:dyDescent="0.25">
      <c r="A30" s="204"/>
      <c r="B30" s="205"/>
      <c r="C30" s="205"/>
      <c r="D30" s="12"/>
      <c r="E30" s="55"/>
      <c r="F30" s="16"/>
      <c r="G30" s="16"/>
      <c r="H30" s="15"/>
      <c r="I30" s="15"/>
      <c r="J30" s="110"/>
      <c r="K30" s="22"/>
      <c r="L30" s="4"/>
    </row>
    <row r="31" spans="1:12" x14ac:dyDescent="0.25">
      <c r="A31" s="199"/>
      <c r="B31" s="200"/>
      <c r="C31" s="200"/>
      <c r="D31" s="11"/>
      <c r="E31" s="54"/>
      <c r="F31" s="15"/>
      <c r="G31" s="15"/>
      <c r="H31" s="15"/>
      <c r="I31" s="15"/>
      <c r="J31" s="110"/>
      <c r="K31" s="22"/>
      <c r="L31" s="4"/>
    </row>
    <row r="32" spans="1:12" x14ac:dyDescent="0.25">
      <c r="A32" s="199"/>
      <c r="B32" s="200"/>
      <c r="C32" s="200"/>
      <c r="D32" s="11"/>
      <c r="E32" s="54"/>
      <c r="F32" s="15"/>
      <c r="G32" s="15"/>
      <c r="H32" s="15"/>
      <c r="I32" s="15"/>
      <c r="J32" s="110"/>
      <c r="K32" s="22"/>
      <c r="L32" s="4"/>
    </row>
    <row r="33" spans="1:12" x14ac:dyDescent="0.25">
      <c r="A33" s="199"/>
      <c r="B33" s="200"/>
      <c r="C33" s="200"/>
      <c r="D33" s="11"/>
      <c r="E33" s="54"/>
      <c r="F33" s="15"/>
      <c r="G33" s="15"/>
      <c r="H33" s="15"/>
      <c r="I33" s="15"/>
      <c r="J33" s="110"/>
      <c r="K33" s="22"/>
      <c r="L33" s="4"/>
    </row>
    <row r="34" spans="1:12" x14ac:dyDescent="0.25">
      <c r="A34" s="199"/>
      <c r="B34" s="200"/>
      <c r="C34" s="200"/>
      <c r="D34" s="11"/>
      <c r="E34" s="54"/>
      <c r="F34" s="15"/>
      <c r="G34" s="15"/>
      <c r="H34" s="15"/>
      <c r="I34" s="15"/>
      <c r="J34" s="110"/>
      <c r="K34" s="22"/>
      <c r="L34" s="4"/>
    </row>
    <row r="35" spans="1:12" x14ac:dyDescent="0.25">
      <c r="A35" s="199"/>
      <c r="B35" s="200"/>
      <c r="C35" s="200"/>
      <c r="D35" s="11"/>
      <c r="E35" s="54"/>
      <c r="F35" s="15"/>
      <c r="G35" s="15"/>
      <c r="H35" s="15"/>
      <c r="I35" s="15"/>
      <c r="J35" s="110"/>
      <c r="K35" s="22"/>
      <c r="L35" s="4"/>
    </row>
    <row r="36" spans="1:12" x14ac:dyDescent="0.25">
      <c r="A36" s="199"/>
      <c r="B36" s="200"/>
      <c r="C36" s="200"/>
      <c r="D36" s="11"/>
      <c r="E36" s="54"/>
      <c r="F36" s="15"/>
      <c r="G36" s="15"/>
      <c r="H36" s="15"/>
      <c r="I36" s="15"/>
      <c r="J36" s="110"/>
      <c r="K36" s="22"/>
      <c r="L36" s="4"/>
    </row>
    <row r="37" spans="1:12" x14ac:dyDescent="0.25">
      <c r="A37" s="199"/>
      <c r="B37" s="200"/>
      <c r="C37" s="200"/>
      <c r="D37" s="11"/>
      <c r="E37" s="54"/>
      <c r="F37" s="15"/>
      <c r="G37" s="15"/>
      <c r="H37" s="15"/>
      <c r="I37" s="15"/>
      <c r="J37" s="110"/>
      <c r="K37" s="22"/>
      <c r="L37" s="4"/>
    </row>
    <row r="38" spans="1:12" x14ac:dyDescent="0.25">
      <c r="A38" s="199"/>
      <c r="B38" s="200"/>
      <c r="C38" s="200"/>
      <c r="D38" s="11"/>
      <c r="E38" s="54"/>
      <c r="F38" s="15"/>
      <c r="G38" s="15"/>
      <c r="H38" s="15"/>
      <c r="I38" s="15"/>
      <c r="J38" s="110"/>
      <c r="K38" s="22"/>
      <c r="L38" s="4"/>
    </row>
    <row r="39" spans="1:12" x14ac:dyDescent="0.25">
      <c r="A39" s="199"/>
      <c r="B39" s="200"/>
      <c r="C39" s="200"/>
      <c r="D39" s="11"/>
      <c r="E39" s="54"/>
      <c r="F39" s="15"/>
      <c r="G39" s="15"/>
      <c r="H39" s="15"/>
      <c r="I39" s="15"/>
      <c r="J39" s="110"/>
      <c r="K39" s="22"/>
      <c r="L39" s="4"/>
    </row>
    <row r="40" spans="1:12" x14ac:dyDescent="0.25">
      <c r="A40" s="199"/>
      <c r="B40" s="200"/>
      <c r="C40" s="200"/>
      <c r="D40" s="11"/>
      <c r="E40" s="54"/>
      <c r="F40" s="15"/>
      <c r="G40" s="15"/>
      <c r="H40" s="15"/>
      <c r="I40" s="15"/>
      <c r="J40" s="110"/>
      <c r="K40" s="22"/>
      <c r="L40" s="4"/>
    </row>
    <row r="41" spans="1:12" x14ac:dyDescent="0.25">
      <c r="A41" s="201"/>
      <c r="B41" s="202"/>
      <c r="C41" s="202"/>
      <c r="D41" s="25"/>
      <c r="E41" s="24"/>
      <c r="F41" s="17"/>
      <c r="G41" s="17"/>
      <c r="H41" s="15"/>
      <c r="I41" s="15"/>
      <c r="J41" s="110"/>
      <c r="K41" s="22"/>
      <c r="L41" s="4"/>
    </row>
    <row r="42" spans="1:12" x14ac:dyDescent="0.25">
      <c r="A42" s="199"/>
      <c r="B42" s="200"/>
      <c r="C42" s="200"/>
      <c r="D42" s="11"/>
      <c r="E42" s="54"/>
      <c r="F42" s="15"/>
      <c r="G42" s="15"/>
      <c r="H42" s="15"/>
      <c r="I42" s="15"/>
      <c r="J42" s="110"/>
      <c r="K42" s="22"/>
      <c r="L42" s="4"/>
    </row>
    <row r="43" spans="1:12" x14ac:dyDescent="0.25">
      <c r="A43" s="199"/>
      <c r="B43" s="200"/>
      <c r="C43" s="200"/>
      <c r="D43" s="11"/>
      <c r="E43" s="54"/>
      <c r="F43" s="15"/>
      <c r="G43" s="15"/>
      <c r="H43" s="15"/>
      <c r="I43" s="15"/>
      <c r="J43" s="110"/>
      <c r="K43" s="22"/>
      <c r="L43" s="4"/>
    </row>
    <row r="44" spans="1:12" x14ac:dyDescent="0.25">
      <c r="A44" s="199"/>
      <c r="B44" s="200"/>
      <c r="C44" s="200"/>
      <c r="D44" s="11"/>
      <c r="E44" s="54"/>
      <c r="F44" s="15"/>
      <c r="G44" s="15"/>
      <c r="H44" s="15"/>
      <c r="I44" s="15"/>
      <c r="J44" s="110"/>
      <c r="K44" s="22"/>
      <c r="L44" s="4"/>
    </row>
    <row r="45" spans="1:12" x14ac:dyDescent="0.25">
      <c r="A45" s="199"/>
      <c r="B45" s="200"/>
      <c r="C45" s="200"/>
      <c r="D45" s="11"/>
      <c r="E45" s="54"/>
      <c r="F45" s="15"/>
      <c r="G45" s="15"/>
      <c r="H45" s="15"/>
      <c r="I45" s="15"/>
      <c r="J45" s="110"/>
      <c r="K45" s="22"/>
      <c r="L45" s="4"/>
    </row>
    <row r="46" spans="1:12" x14ac:dyDescent="0.25">
      <c r="A46" s="199"/>
      <c r="B46" s="200"/>
      <c r="C46" s="200"/>
      <c r="D46" s="11"/>
      <c r="E46" s="54"/>
      <c r="F46" s="15"/>
      <c r="G46" s="15"/>
      <c r="H46" s="15"/>
      <c r="I46" s="15"/>
      <c r="J46" s="110"/>
      <c r="K46" s="22"/>
      <c r="L46" s="4"/>
    </row>
    <row r="47" spans="1:12" x14ac:dyDescent="0.25">
      <c r="A47" s="199"/>
      <c r="B47" s="200"/>
      <c r="C47" s="200"/>
      <c r="D47" s="11"/>
      <c r="E47" s="54"/>
      <c r="F47" s="15"/>
      <c r="G47" s="15"/>
      <c r="H47" s="15"/>
      <c r="I47" s="15"/>
      <c r="J47" s="110"/>
      <c r="K47" s="22"/>
      <c r="L47" s="4"/>
    </row>
    <row r="48" spans="1:12" x14ac:dyDescent="0.25">
      <c r="A48" s="199"/>
      <c r="B48" s="200"/>
      <c r="C48" s="200"/>
      <c r="D48" s="11"/>
      <c r="E48" s="54"/>
      <c r="F48" s="15"/>
      <c r="G48" s="15"/>
      <c r="H48" s="15"/>
      <c r="I48" s="15"/>
      <c r="J48" s="110"/>
      <c r="K48" s="22"/>
      <c r="L48" s="4"/>
    </row>
    <row r="49" spans="1:12" x14ac:dyDescent="0.25">
      <c r="A49" s="199"/>
      <c r="B49" s="200"/>
      <c r="C49" s="200"/>
      <c r="D49" s="11"/>
      <c r="E49" s="54"/>
      <c r="F49" s="15"/>
      <c r="G49" s="15"/>
      <c r="H49" s="15"/>
      <c r="I49" s="15"/>
      <c r="J49" s="110"/>
      <c r="K49" s="22"/>
      <c r="L49" s="4"/>
    </row>
    <row r="50" spans="1:12" x14ac:dyDescent="0.25">
      <c r="A50" s="199"/>
      <c r="B50" s="200"/>
      <c r="C50" s="200"/>
      <c r="D50" s="11"/>
      <c r="E50" s="54"/>
      <c r="F50" s="15"/>
      <c r="G50" s="15"/>
      <c r="H50" s="15"/>
      <c r="I50" s="15"/>
      <c r="J50" s="110"/>
      <c r="K50" s="22"/>
      <c r="L50" s="4"/>
    </row>
    <row r="51" spans="1:12" x14ac:dyDescent="0.25">
      <c r="A51" s="199"/>
      <c r="B51" s="200"/>
      <c r="C51" s="200"/>
      <c r="D51" s="11"/>
      <c r="E51" s="54"/>
      <c r="F51" s="15"/>
      <c r="G51" s="15"/>
      <c r="H51" s="15"/>
      <c r="I51" s="15"/>
      <c r="J51" s="110"/>
      <c r="K51" s="22"/>
      <c r="L51" s="4"/>
    </row>
    <row r="52" spans="1:12" x14ac:dyDescent="0.25">
      <c r="A52" s="199"/>
      <c r="B52" s="200"/>
      <c r="C52" s="200"/>
      <c r="D52" s="11"/>
      <c r="E52" s="54"/>
      <c r="F52" s="15"/>
      <c r="G52" s="15"/>
      <c r="H52" s="15"/>
      <c r="I52" s="15"/>
      <c r="J52" s="110"/>
      <c r="K52" s="22"/>
      <c r="L52" s="4"/>
    </row>
    <row r="53" spans="1:12" x14ac:dyDescent="0.25">
      <c r="A53" s="199"/>
      <c r="B53" s="200"/>
      <c r="C53" s="200"/>
      <c r="D53" s="11"/>
      <c r="E53" s="54"/>
      <c r="F53" s="15"/>
      <c r="G53" s="15"/>
      <c r="H53" s="15"/>
      <c r="I53" s="15"/>
      <c r="J53" s="110"/>
      <c r="K53" s="22"/>
      <c r="L53" s="4"/>
    </row>
    <row r="54" spans="1:12" x14ac:dyDescent="0.25">
      <c r="A54" s="204"/>
      <c r="B54" s="205"/>
      <c r="C54" s="205"/>
      <c r="D54" s="12"/>
      <c r="E54" s="55"/>
      <c r="F54" s="16"/>
      <c r="G54" s="16"/>
      <c r="H54" s="15"/>
      <c r="I54" s="15"/>
      <c r="J54" s="110"/>
      <c r="K54" s="22"/>
      <c r="L54" s="4"/>
    </row>
    <row r="55" spans="1:12" x14ac:dyDescent="0.25">
      <c r="A55" s="199"/>
      <c r="B55" s="200"/>
      <c r="C55" s="200"/>
      <c r="D55" s="11"/>
      <c r="E55" s="54"/>
      <c r="F55" s="15"/>
      <c r="G55" s="15"/>
      <c r="H55" s="15"/>
      <c r="I55" s="15"/>
      <c r="J55" s="110"/>
      <c r="K55" s="22"/>
      <c r="L55" s="4"/>
    </row>
    <row r="56" spans="1:12" x14ac:dyDescent="0.25">
      <c r="A56" s="199"/>
      <c r="B56" s="200"/>
      <c r="C56" s="200"/>
      <c r="D56" s="11"/>
      <c r="E56" s="54"/>
      <c r="F56" s="15"/>
      <c r="G56" s="15"/>
      <c r="H56" s="15"/>
      <c r="I56" s="15"/>
      <c r="J56" s="110"/>
      <c r="K56" s="22"/>
      <c r="L56" s="4"/>
    </row>
    <row r="57" spans="1:12" x14ac:dyDescent="0.25">
      <c r="A57" s="204"/>
      <c r="B57" s="205"/>
      <c r="C57" s="205"/>
      <c r="D57" s="12"/>
      <c r="E57" s="55"/>
      <c r="F57" s="16"/>
      <c r="G57" s="16"/>
      <c r="H57" s="15"/>
      <c r="I57" s="15"/>
      <c r="J57" s="110"/>
      <c r="K57" s="22"/>
      <c r="L57" s="4"/>
    </row>
    <row r="58" spans="1:12" x14ac:dyDescent="0.25">
      <c r="A58" s="199"/>
      <c r="B58" s="200"/>
      <c r="C58" s="200"/>
      <c r="D58" s="11"/>
      <c r="E58" s="54"/>
      <c r="F58" s="15"/>
      <c r="G58" s="15"/>
      <c r="H58" s="15"/>
      <c r="I58" s="15"/>
      <c r="J58" s="110"/>
      <c r="K58" s="22"/>
      <c r="L58" s="4"/>
    </row>
    <row r="59" spans="1:12" x14ac:dyDescent="0.25">
      <c r="A59" s="199"/>
      <c r="B59" s="200"/>
      <c r="C59" s="200"/>
      <c r="D59" s="11"/>
      <c r="E59" s="54"/>
      <c r="F59" s="15"/>
      <c r="G59" s="15"/>
      <c r="H59" s="15"/>
      <c r="I59" s="15"/>
      <c r="J59" s="110"/>
      <c r="K59" s="22"/>
      <c r="L59" s="4"/>
    </row>
    <row r="60" spans="1:12" x14ac:dyDescent="0.25">
      <c r="A60" s="199"/>
      <c r="B60" s="200"/>
      <c r="C60" s="200"/>
      <c r="D60" s="11"/>
      <c r="E60" s="54"/>
      <c r="F60" s="15"/>
      <c r="G60" s="15"/>
      <c r="H60" s="15"/>
      <c r="I60" s="15"/>
      <c r="J60" s="110"/>
      <c r="K60" s="22"/>
      <c r="L60" s="4"/>
    </row>
    <row r="61" spans="1:12" x14ac:dyDescent="0.25">
      <c r="A61" s="204"/>
      <c r="B61" s="205"/>
      <c r="C61" s="205"/>
      <c r="D61" s="12"/>
      <c r="E61" s="55"/>
      <c r="F61" s="16"/>
      <c r="G61" s="16"/>
      <c r="H61" s="15"/>
      <c r="I61" s="15"/>
      <c r="J61" s="110"/>
      <c r="K61" s="22"/>
      <c r="L61" s="4"/>
    </row>
    <row r="62" spans="1:12" x14ac:dyDescent="0.25">
      <c r="A62" s="199"/>
      <c r="B62" s="200"/>
      <c r="C62" s="200"/>
      <c r="D62" s="11"/>
      <c r="E62" s="54"/>
      <c r="F62" s="15"/>
      <c r="G62" s="15"/>
      <c r="H62" s="15"/>
      <c r="I62" s="15"/>
      <c r="J62" s="110"/>
      <c r="K62" s="22"/>
      <c r="L62" s="4"/>
    </row>
    <row r="63" spans="1:12" x14ac:dyDescent="0.25">
      <c r="A63" s="199"/>
      <c r="B63" s="200"/>
      <c r="C63" s="200"/>
      <c r="D63" s="11"/>
      <c r="E63" s="54"/>
      <c r="F63" s="15"/>
      <c r="G63" s="15"/>
      <c r="H63" s="15"/>
      <c r="I63" s="15"/>
      <c r="J63" s="110"/>
      <c r="K63" s="22"/>
      <c r="L63" s="4"/>
    </row>
    <row r="64" spans="1:12" x14ac:dyDescent="0.25">
      <c r="A64" s="199"/>
      <c r="B64" s="200"/>
      <c r="C64" s="200"/>
      <c r="D64" s="11"/>
      <c r="E64" s="54"/>
      <c r="F64" s="15"/>
      <c r="G64" s="15"/>
      <c r="H64" s="15"/>
      <c r="I64" s="15"/>
      <c r="J64" s="110"/>
      <c r="K64" s="22"/>
      <c r="L64" s="4"/>
    </row>
    <row r="65" spans="1:12" ht="30" customHeight="1" thickBot="1" x14ac:dyDescent="0.3">
      <c r="A65" s="207"/>
      <c r="B65" s="208"/>
      <c r="C65" s="208"/>
      <c r="D65" s="13"/>
      <c r="E65" s="56"/>
      <c r="F65" s="18"/>
      <c r="G65" s="18"/>
      <c r="H65" s="18"/>
      <c r="I65" s="18"/>
      <c r="J65" s="111"/>
      <c r="K65" s="23"/>
      <c r="L65" s="5"/>
    </row>
    <row r="66" spans="1:12" x14ac:dyDescent="0.25">
      <c r="A66" s="206"/>
      <c r="B66" s="206"/>
      <c r="C66" s="206"/>
      <c r="D66" s="8"/>
    </row>
    <row r="67" spans="1:12" x14ac:dyDescent="0.25">
      <c r="A67" s="206"/>
      <c r="B67" s="206"/>
      <c r="C67" s="206"/>
      <c r="D67" s="8"/>
    </row>
    <row r="68" spans="1:12" x14ac:dyDescent="0.25">
      <c r="A68" s="206"/>
      <c r="B68" s="206"/>
      <c r="C68" s="206"/>
      <c r="D68" s="8"/>
    </row>
    <row r="69" spans="1:12" x14ac:dyDescent="0.25">
      <c r="A69" s="206"/>
      <c r="B69" s="206"/>
      <c r="C69" s="206"/>
      <c r="D69" s="8"/>
    </row>
    <row r="70" spans="1:12" x14ac:dyDescent="0.25">
      <c r="A70" s="206"/>
      <c r="B70" s="206"/>
      <c r="C70" s="206"/>
      <c r="D70" s="8"/>
    </row>
    <row r="71" spans="1:12" x14ac:dyDescent="0.25">
      <c r="A71" s="206"/>
      <c r="B71" s="206"/>
      <c r="C71" s="206"/>
      <c r="D71" s="8"/>
    </row>
    <row r="72" spans="1:12" x14ac:dyDescent="0.25">
      <c r="A72" s="206"/>
      <c r="B72" s="206"/>
      <c r="C72" s="206"/>
      <c r="D72" s="8"/>
    </row>
    <row r="73" spans="1:12" x14ac:dyDescent="0.25">
      <c r="A73" s="206"/>
      <c r="B73" s="206"/>
      <c r="C73" s="206"/>
      <c r="D73" s="8"/>
    </row>
    <row r="74" spans="1:12" x14ac:dyDescent="0.25">
      <c r="A74" s="206"/>
      <c r="B74" s="206"/>
      <c r="C74" s="206"/>
      <c r="D74" s="8"/>
    </row>
  </sheetData>
  <mergeCells count="71">
    <mergeCell ref="A67:C67"/>
    <mergeCell ref="A56:C56"/>
    <mergeCell ref="A57:C57"/>
    <mergeCell ref="A58:C58"/>
    <mergeCell ref="A59:C59"/>
    <mergeCell ref="A60:C60"/>
    <mergeCell ref="A61:C61"/>
    <mergeCell ref="A62:C62"/>
    <mergeCell ref="A63:C63"/>
    <mergeCell ref="A64:C64"/>
    <mergeCell ref="A65:C65"/>
    <mergeCell ref="A66:C66"/>
    <mergeCell ref="A74:C74"/>
    <mergeCell ref="A68:C68"/>
    <mergeCell ref="A69:C69"/>
    <mergeCell ref="A70:C70"/>
    <mergeCell ref="A71:C71"/>
    <mergeCell ref="A72:C72"/>
    <mergeCell ref="A73:C73"/>
    <mergeCell ref="A54:C54"/>
    <mergeCell ref="A55:C55"/>
    <mergeCell ref="A39:C39"/>
    <mergeCell ref="A40:C40"/>
    <mergeCell ref="A41:C41"/>
    <mergeCell ref="A42:C42"/>
    <mergeCell ref="A49:C49"/>
    <mergeCell ref="A43:C43"/>
    <mergeCell ref="A50:C50"/>
    <mergeCell ref="A51:C51"/>
    <mergeCell ref="A52:C52"/>
    <mergeCell ref="A53:C53"/>
    <mergeCell ref="A44:C44"/>
    <mergeCell ref="A45:C45"/>
    <mergeCell ref="A46:C46"/>
    <mergeCell ref="A47:C47"/>
    <mergeCell ref="A48:C48"/>
    <mergeCell ref="A37:C37"/>
    <mergeCell ref="A38:C38"/>
    <mergeCell ref="A31:C31"/>
    <mergeCell ref="A30:C30"/>
    <mergeCell ref="A29:C29"/>
    <mergeCell ref="A34:C34"/>
    <mergeCell ref="A35:C35"/>
    <mergeCell ref="A36:C36"/>
    <mergeCell ref="A32:C32"/>
    <mergeCell ref="A33:C33"/>
    <mergeCell ref="A27:C27"/>
    <mergeCell ref="A28:C28"/>
    <mergeCell ref="A23:C23"/>
    <mergeCell ref="A24:C24"/>
    <mergeCell ref="A25:C25"/>
    <mergeCell ref="A26:I26"/>
    <mergeCell ref="A13:C13"/>
    <mergeCell ref="A14:C14"/>
    <mergeCell ref="A18:C18"/>
    <mergeCell ref="A15:I15"/>
    <mergeCell ref="A22:I22"/>
    <mergeCell ref="A21:C21"/>
    <mergeCell ref="A16:C16"/>
    <mergeCell ref="A17:I17"/>
    <mergeCell ref="A20:C20"/>
    <mergeCell ref="A19:I19"/>
    <mergeCell ref="A12:I12"/>
    <mergeCell ref="A5:F5"/>
    <mergeCell ref="H5:L5"/>
    <mergeCell ref="A6:C6"/>
    <mergeCell ref="A7:C7"/>
    <mergeCell ref="A8:C8"/>
    <mergeCell ref="A10:C10"/>
    <mergeCell ref="A11:C11"/>
    <mergeCell ref="A9:I9"/>
  </mergeCells>
  <pageMargins left="0.31496062992125984" right="0.31496062992125984" top="0.35433070866141736" bottom="0.19685039370078741" header="0.31496062992125984" footer="0.31496062992125984"/>
  <pageSetup scale="58"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L74"/>
  <sheetViews>
    <sheetView view="pageBreakPreview" zoomScale="80" zoomScaleNormal="100" zoomScaleSheetLayoutView="80" workbookViewId="0">
      <pane ySplit="6" topLeftCell="A26" activePane="bottomLeft" state="frozen"/>
      <selection pane="bottomLeft" activeCell="K43" sqref="J43:K43"/>
    </sheetView>
  </sheetViews>
  <sheetFormatPr baseColWidth="10" defaultColWidth="4" defaultRowHeight="15" x14ac:dyDescent="0.25"/>
  <cols>
    <col min="1" max="1" width="18.85546875" customWidth="1"/>
    <col min="2" max="2" width="18.7109375" customWidth="1"/>
    <col min="3" max="3" width="43.28515625" customWidth="1"/>
    <col min="4" max="4" width="18.42578125" customWidth="1"/>
    <col min="5" max="5" width="13.85546875" style="14" customWidth="1"/>
    <col min="6" max="6" width="17.7109375" style="14" customWidth="1"/>
    <col min="7" max="8" width="16.5703125" style="14" customWidth="1"/>
    <col min="9" max="9" width="13.7109375" style="14" customWidth="1"/>
    <col min="10" max="11" width="12" style="14" customWidth="1"/>
    <col min="12" max="12" width="17" customWidth="1"/>
  </cols>
  <sheetData>
    <row r="4" spans="1:12" ht="15.75" thickBot="1" x14ac:dyDescent="0.3"/>
    <row r="5" spans="1:12" ht="15" customHeight="1" thickBot="1" x14ac:dyDescent="0.3">
      <c r="A5" s="234" t="s">
        <v>28</v>
      </c>
      <c r="B5" s="235"/>
      <c r="C5" s="235"/>
      <c r="D5" s="235"/>
      <c r="E5" s="235"/>
      <c r="F5" s="236"/>
      <c r="G5" s="187" t="s">
        <v>72</v>
      </c>
      <c r="H5" s="188"/>
      <c r="I5" s="188"/>
      <c r="J5" s="188"/>
      <c r="K5" s="188"/>
      <c r="L5" s="189"/>
    </row>
    <row r="6" spans="1:12" s="2" customFormat="1" ht="54" customHeight="1" thickBot="1" x14ac:dyDescent="0.3">
      <c r="A6" s="190" t="s">
        <v>3</v>
      </c>
      <c r="B6" s="191"/>
      <c r="C6" s="191"/>
      <c r="D6" s="9" t="s">
        <v>11</v>
      </c>
      <c r="E6" s="9" t="s">
        <v>10</v>
      </c>
      <c r="F6" s="9" t="s">
        <v>5</v>
      </c>
      <c r="G6" s="6" t="s">
        <v>279</v>
      </c>
      <c r="H6" s="6" t="s">
        <v>316</v>
      </c>
      <c r="I6" s="6" t="s">
        <v>0</v>
      </c>
      <c r="J6" s="6" t="s">
        <v>257</v>
      </c>
      <c r="K6" s="6" t="s">
        <v>258</v>
      </c>
      <c r="L6" s="6" t="s">
        <v>73</v>
      </c>
    </row>
    <row r="7" spans="1:12" s="1" customFormat="1" ht="15.75" thickBot="1" x14ac:dyDescent="0.3">
      <c r="A7" s="195" t="s">
        <v>37</v>
      </c>
      <c r="B7" s="196"/>
      <c r="C7" s="196"/>
      <c r="D7" s="46" t="s">
        <v>29</v>
      </c>
      <c r="E7" s="27">
        <v>45400</v>
      </c>
      <c r="F7" s="46" t="s">
        <v>30</v>
      </c>
      <c r="G7" s="46" t="s">
        <v>8</v>
      </c>
      <c r="H7" s="46"/>
      <c r="I7" s="46">
        <v>71289</v>
      </c>
      <c r="J7" s="47"/>
      <c r="K7" s="47">
        <v>556.54</v>
      </c>
      <c r="L7" s="39"/>
    </row>
    <row r="8" spans="1:12" ht="15.75" customHeight="1" thickBot="1" x14ac:dyDescent="0.3">
      <c r="A8" s="185" t="s">
        <v>151</v>
      </c>
      <c r="B8" s="186"/>
      <c r="C8" s="186"/>
      <c r="D8" s="186"/>
      <c r="E8" s="186"/>
      <c r="F8" s="186"/>
      <c r="G8" s="186"/>
      <c r="H8" s="186"/>
      <c r="I8" s="203"/>
      <c r="J8" s="102">
        <f>J7</f>
        <v>0</v>
      </c>
      <c r="K8" s="100">
        <f>K7</f>
        <v>556.54</v>
      </c>
      <c r="L8" s="48">
        <f>J8+K8</f>
        <v>556.54</v>
      </c>
    </row>
    <row r="9" spans="1:12" ht="15" customHeight="1" x14ac:dyDescent="0.25">
      <c r="A9" s="197" t="s">
        <v>78</v>
      </c>
      <c r="B9" s="198"/>
      <c r="C9" s="198"/>
      <c r="D9" s="43" t="s">
        <v>79</v>
      </c>
      <c r="E9" s="37">
        <v>45420</v>
      </c>
      <c r="F9" s="43" t="s">
        <v>7</v>
      </c>
      <c r="G9" s="43">
        <v>651</v>
      </c>
      <c r="H9" s="43"/>
      <c r="I9" s="43">
        <v>4966</v>
      </c>
      <c r="J9" s="44">
        <v>9210</v>
      </c>
      <c r="K9" s="44"/>
      <c r="L9" s="40"/>
    </row>
    <row r="10" spans="1:12" x14ac:dyDescent="0.25">
      <c r="A10" s="199" t="s">
        <v>89</v>
      </c>
      <c r="B10" s="200"/>
      <c r="C10" s="200"/>
      <c r="D10" s="15" t="s">
        <v>29</v>
      </c>
      <c r="E10" s="54">
        <v>45422</v>
      </c>
      <c r="F10" s="15" t="s">
        <v>30</v>
      </c>
      <c r="G10" s="15">
        <v>24622</v>
      </c>
      <c r="H10" s="15"/>
      <c r="I10" s="15">
        <v>72136</v>
      </c>
      <c r="J10" s="22"/>
      <c r="K10" s="22">
        <v>4394.54</v>
      </c>
      <c r="L10" s="4"/>
    </row>
    <row r="11" spans="1:12" x14ac:dyDescent="0.25">
      <c r="A11" s="199" t="s">
        <v>129</v>
      </c>
      <c r="B11" s="200"/>
      <c r="C11" s="200"/>
      <c r="D11" s="15" t="s">
        <v>13</v>
      </c>
      <c r="E11" s="54">
        <v>45428</v>
      </c>
      <c r="F11" s="15" t="s">
        <v>7</v>
      </c>
      <c r="G11" s="15" t="s">
        <v>8</v>
      </c>
      <c r="H11" s="15"/>
      <c r="I11" s="15">
        <v>223904</v>
      </c>
      <c r="J11" s="22">
        <v>245.34</v>
      </c>
      <c r="K11" s="22"/>
      <c r="L11" s="4"/>
    </row>
    <row r="12" spans="1:12" s="1" customFormat="1" ht="30" x14ac:dyDescent="0.25">
      <c r="A12" s="201" t="s">
        <v>95</v>
      </c>
      <c r="B12" s="202"/>
      <c r="C12" s="202"/>
      <c r="D12" s="17" t="s">
        <v>96</v>
      </c>
      <c r="E12" s="24">
        <v>45428</v>
      </c>
      <c r="F12" s="17" t="s">
        <v>7</v>
      </c>
      <c r="G12" s="17" t="s">
        <v>8</v>
      </c>
      <c r="H12" s="17"/>
      <c r="I12" s="17"/>
      <c r="J12" s="21">
        <v>1966.2</v>
      </c>
      <c r="K12" s="21"/>
      <c r="L12" s="31"/>
    </row>
    <row r="13" spans="1:12" x14ac:dyDescent="0.25">
      <c r="A13" s="199" t="s">
        <v>97</v>
      </c>
      <c r="B13" s="200"/>
      <c r="C13" s="200"/>
      <c r="D13" s="15" t="s">
        <v>83</v>
      </c>
      <c r="E13" s="54">
        <v>45428</v>
      </c>
      <c r="F13" s="15" t="s">
        <v>7</v>
      </c>
      <c r="G13" s="15" t="s">
        <v>8</v>
      </c>
      <c r="H13" s="15"/>
      <c r="I13" s="15">
        <v>254148</v>
      </c>
      <c r="J13" s="22">
        <v>2389.6</v>
      </c>
      <c r="K13" s="22"/>
      <c r="L13" s="4"/>
    </row>
    <row r="14" spans="1:12" x14ac:dyDescent="0.25">
      <c r="A14" s="199" t="s">
        <v>98</v>
      </c>
      <c r="B14" s="200"/>
      <c r="C14" s="200"/>
      <c r="D14" s="15" t="s">
        <v>13</v>
      </c>
      <c r="E14" s="54">
        <v>45428</v>
      </c>
      <c r="F14" s="15" t="s">
        <v>7</v>
      </c>
      <c r="G14" s="15">
        <v>348037</v>
      </c>
      <c r="H14" s="15"/>
      <c r="I14" s="15"/>
      <c r="J14" s="22">
        <v>3053.87</v>
      </c>
      <c r="K14" s="22"/>
      <c r="L14" s="4"/>
    </row>
    <row r="15" spans="1:12" ht="30" x14ac:dyDescent="0.25">
      <c r="A15" s="199" t="s">
        <v>123</v>
      </c>
      <c r="B15" s="200"/>
      <c r="C15" s="200"/>
      <c r="D15" s="15" t="s">
        <v>124</v>
      </c>
      <c r="E15" s="54">
        <v>45434</v>
      </c>
      <c r="F15" s="17" t="s">
        <v>7</v>
      </c>
      <c r="G15" s="15" t="s">
        <v>8</v>
      </c>
      <c r="H15" s="15"/>
      <c r="I15" s="15" t="s">
        <v>125</v>
      </c>
      <c r="J15" s="22">
        <v>13333.04</v>
      </c>
      <c r="K15" s="22"/>
      <c r="L15" s="4"/>
    </row>
    <row r="16" spans="1:12" x14ac:dyDescent="0.25">
      <c r="A16" s="199" t="s">
        <v>130</v>
      </c>
      <c r="B16" s="200"/>
      <c r="C16" s="200"/>
      <c r="D16" s="15" t="s">
        <v>103</v>
      </c>
      <c r="E16" s="54">
        <v>45435</v>
      </c>
      <c r="F16" s="15" t="s">
        <v>7</v>
      </c>
      <c r="G16" s="15" t="s">
        <v>8</v>
      </c>
      <c r="H16" s="15"/>
      <c r="I16" s="15" t="s">
        <v>131</v>
      </c>
      <c r="J16" s="22">
        <v>829.44</v>
      </c>
      <c r="K16" s="22"/>
      <c r="L16" s="4"/>
    </row>
    <row r="17" spans="1:12" x14ac:dyDescent="0.25">
      <c r="A17" s="199" t="s">
        <v>137</v>
      </c>
      <c r="B17" s="200"/>
      <c r="C17" s="200"/>
      <c r="D17" s="15" t="s">
        <v>13</v>
      </c>
      <c r="E17" s="54">
        <v>45435</v>
      </c>
      <c r="F17" s="15" t="s">
        <v>7</v>
      </c>
      <c r="G17" s="15" t="s">
        <v>8</v>
      </c>
      <c r="H17" s="15"/>
      <c r="I17" s="15">
        <v>224247</v>
      </c>
      <c r="J17" s="22">
        <v>157.53</v>
      </c>
      <c r="K17" s="22"/>
      <c r="L17" s="4"/>
    </row>
    <row r="18" spans="1:12" ht="15.75" thickBot="1" x14ac:dyDescent="0.3">
      <c r="A18" s="199" t="s">
        <v>134</v>
      </c>
      <c r="B18" s="200"/>
      <c r="C18" s="200"/>
      <c r="D18" s="15" t="s">
        <v>135</v>
      </c>
      <c r="E18" s="54">
        <v>45437</v>
      </c>
      <c r="F18" s="15" t="s">
        <v>7</v>
      </c>
      <c r="G18" s="15" t="s">
        <v>8</v>
      </c>
      <c r="H18" s="15"/>
      <c r="I18" s="15">
        <v>486</v>
      </c>
      <c r="J18" s="22">
        <v>12760.2</v>
      </c>
      <c r="K18" s="22"/>
      <c r="L18" s="4"/>
    </row>
    <row r="19" spans="1:12" ht="15.75" customHeight="1" thickBot="1" x14ac:dyDescent="0.3">
      <c r="A19" s="185" t="s">
        <v>149</v>
      </c>
      <c r="B19" s="186"/>
      <c r="C19" s="186"/>
      <c r="D19" s="186"/>
      <c r="E19" s="186"/>
      <c r="F19" s="186"/>
      <c r="G19" s="186"/>
      <c r="H19" s="186"/>
      <c r="I19" s="186"/>
      <c r="J19" s="102">
        <f>SUM(J9:J18)</f>
        <v>43945.22</v>
      </c>
      <c r="K19" s="100">
        <f>SUM(K9:K18)</f>
        <v>4394.54</v>
      </c>
      <c r="L19" s="48">
        <f>J19+K19</f>
        <v>48339.76</v>
      </c>
    </row>
    <row r="20" spans="1:12" x14ac:dyDescent="0.25">
      <c r="A20" s="199" t="s">
        <v>212</v>
      </c>
      <c r="B20" s="200"/>
      <c r="C20" s="200"/>
      <c r="D20" s="15" t="s">
        <v>100</v>
      </c>
      <c r="E20" s="54">
        <v>45465</v>
      </c>
      <c r="F20" s="15" t="s">
        <v>7</v>
      </c>
      <c r="G20" s="15" t="s">
        <v>8</v>
      </c>
      <c r="H20" s="15"/>
      <c r="I20" s="15">
        <v>73741</v>
      </c>
      <c r="J20" s="22">
        <v>155.9</v>
      </c>
      <c r="K20" s="22"/>
      <c r="L20" s="81"/>
    </row>
    <row r="21" spans="1:12" ht="30" customHeight="1" thickBot="1" x14ac:dyDescent="0.3">
      <c r="A21" s="199" t="s">
        <v>219</v>
      </c>
      <c r="B21" s="200"/>
      <c r="C21" s="200"/>
      <c r="D21" s="17" t="s">
        <v>220</v>
      </c>
      <c r="E21" s="24">
        <v>45467</v>
      </c>
      <c r="F21" s="17" t="s">
        <v>7</v>
      </c>
      <c r="G21" s="17" t="s">
        <v>8</v>
      </c>
      <c r="H21" s="17"/>
      <c r="I21" s="17" t="s">
        <v>221</v>
      </c>
      <c r="J21" s="21">
        <v>1553.24</v>
      </c>
      <c r="K21" s="21"/>
      <c r="L21" s="31"/>
    </row>
    <row r="22" spans="1:12" ht="15.75" customHeight="1" thickBot="1" x14ac:dyDescent="0.3">
      <c r="A22" s="185" t="s">
        <v>230</v>
      </c>
      <c r="B22" s="186"/>
      <c r="C22" s="186"/>
      <c r="D22" s="186"/>
      <c r="E22" s="186"/>
      <c r="F22" s="186"/>
      <c r="G22" s="186"/>
      <c r="H22" s="186"/>
      <c r="I22" s="186"/>
      <c r="J22" s="102">
        <f>SUM(J20:J21)</f>
        <v>1709.14</v>
      </c>
      <c r="K22" s="92"/>
      <c r="L22" s="48">
        <f>K22+J22</f>
        <v>1709.14</v>
      </c>
    </row>
    <row r="23" spans="1:12" x14ac:dyDescent="0.25">
      <c r="A23" s="199" t="s">
        <v>238</v>
      </c>
      <c r="B23" s="200"/>
      <c r="C23" s="200"/>
      <c r="D23" s="17" t="s">
        <v>13</v>
      </c>
      <c r="E23" s="24">
        <v>45474</v>
      </c>
      <c r="F23" s="17" t="s">
        <v>30</v>
      </c>
      <c r="G23" s="17" t="s">
        <v>8</v>
      </c>
      <c r="H23" s="17"/>
      <c r="I23" s="17" t="s">
        <v>236</v>
      </c>
      <c r="J23" s="21"/>
      <c r="K23" s="21">
        <v>1560.73</v>
      </c>
      <c r="L23" s="96"/>
    </row>
    <row r="24" spans="1:12" x14ac:dyDescent="0.25">
      <c r="A24" s="199" t="s">
        <v>239</v>
      </c>
      <c r="B24" s="200"/>
      <c r="C24" s="200"/>
      <c r="D24" s="17" t="s">
        <v>207</v>
      </c>
      <c r="E24" s="24">
        <v>45474</v>
      </c>
      <c r="F24" s="17" t="s">
        <v>7</v>
      </c>
      <c r="G24" s="17" t="s">
        <v>240</v>
      </c>
      <c r="H24" s="17"/>
      <c r="I24" s="17" t="s">
        <v>241</v>
      </c>
      <c r="J24" s="21">
        <v>7308</v>
      </c>
      <c r="K24" s="21"/>
      <c r="L24" s="31"/>
    </row>
    <row r="25" spans="1:12" x14ac:dyDescent="0.25">
      <c r="A25" s="199" t="s">
        <v>250</v>
      </c>
      <c r="B25" s="200"/>
      <c r="C25" s="200"/>
      <c r="D25" s="17" t="s">
        <v>13</v>
      </c>
      <c r="E25" s="24">
        <v>45475</v>
      </c>
      <c r="F25" s="17" t="s">
        <v>30</v>
      </c>
      <c r="G25" s="17">
        <v>349777</v>
      </c>
      <c r="H25" s="17" t="s">
        <v>330</v>
      </c>
      <c r="I25" s="17" t="s">
        <v>251</v>
      </c>
      <c r="J25" s="21"/>
      <c r="K25" s="21">
        <v>1172.67</v>
      </c>
      <c r="L25" s="31"/>
    </row>
    <row r="26" spans="1:12" s="52" customFormat="1" ht="30.75" thickBot="1" x14ac:dyDescent="0.3">
      <c r="A26" s="239" t="s">
        <v>331</v>
      </c>
      <c r="B26" s="240"/>
      <c r="C26" s="240"/>
      <c r="D26" s="32" t="s">
        <v>124</v>
      </c>
      <c r="E26" s="35">
        <v>45503</v>
      </c>
      <c r="F26" s="32" t="s">
        <v>7</v>
      </c>
      <c r="G26" s="32"/>
      <c r="H26" s="32"/>
      <c r="I26" s="32" t="s">
        <v>332</v>
      </c>
      <c r="J26" s="33">
        <v>1444.2</v>
      </c>
      <c r="K26" s="33"/>
      <c r="L26" s="34"/>
    </row>
    <row r="27" spans="1:12" s="79" customFormat="1" ht="15.75" thickBot="1" x14ac:dyDescent="0.3">
      <c r="A27" s="185" t="s">
        <v>338</v>
      </c>
      <c r="B27" s="186"/>
      <c r="C27" s="186"/>
      <c r="D27" s="186"/>
      <c r="E27" s="186"/>
      <c r="F27" s="186"/>
      <c r="G27" s="186"/>
      <c r="H27" s="186"/>
      <c r="I27" s="203"/>
      <c r="J27" s="120">
        <f>SUM(J23:J26)</f>
        <v>8752.2000000000007</v>
      </c>
      <c r="K27" s="121">
        <f>SUM(K23:K26)</f>
        <v>2733.4</v>
      </c>
      <c r="L27" s="122">
        <f>J27+K27</f>
        <v>11485.6</v>
      </c>
    </row>
    <row r="28" spans="1:12" x14ac:dyDescent="0.25">
      <c r="A28" s="197" t="s">
        <v>343</v>
      </c>
      <c r="B28" s="198"/>
      <c r="C28" s="198"/>
      <c r="D28" s="36" t="s">
        <v>339</v>
      </c>
      <c r="E28" s="37">
        <v>45506</v>
      </c>
      <c r="F28" s="36" t="s">
        <v>41</v>
      </c>
      <c r="G28" s="36"/>
      <c r="H28" s="36"/>
      <c r="I28" s="36">
        <v>14797</v>
      </c>
      <c r="J28" s="38">
        <v>3971.84</v>
      </c>
      <c r="K28" s="38"/>
      <c r="L28" s="67"/>
    </row>
    <row r="29" spans="1:12" x14ac:dyDescent="0.25">
      <c r="A29" s="199" t="s">
        <v>363</v>
      </c>
      <c r="B29" s="200"/>
      <c r="C29" s="200"/>
      <c r="D29" s="17" t="s">
        <v>356</v>
      </c>
      <c r="E29" s="24">
        <v>45512</v>
      </c>
      <c r="F29" s="17" t="s">
        <v>30</v>
      </c>
      <c r="G29" s="17">
        <v>39994</v>
      </c>
      <c r="H29" s="17" t="s">
        <v>364</v>
      </c>
      <c r="I29" s="17" t="s">
        <v>365</v>
      </c>
      <c r="J29" s="21"/>
      <c r="K29" s="21">
        <v>525</v>
      </c>
      <c r="L29" s="31"/>
    </row>
    <row r="30" spans="1:12" ht="15.75" thickBot="1" x14ac:dyDescent="0.3">
      <c r="A30" s="199" t="s">
        <v>370</v>
      </c>
      <c r="B30" s="205"/>
      <c r="C30" s="205"/>
      <c r="D30" s="17" t="s">
        <v>371</v>
      </c>
      <c r="E30" s="24">
        <v>45512</v>
      </c>
      <c r="F30" s="17" t="s">
        <v>41</v>
      </c>
      <c r="G30" s="140" t="s">
        <v>372</v>
      </c>
      <c r="H30" s="17"/>
      <c r="I30" s="17" t="s">
        <v>373</v>
      </c>
      <c r="J30" s="21">
        <v>608</v>
      </c>
      <c r="K30" s="21"/>
      <c r="L30" s="31"/>
    </row>
    <row r="31" spans="1:12" ht="15.75" thickBot="1" x14ac:dyDescent="0.3">
      <c r="A31" s="185" t="s">
        <v>342</v>
      </c>
      <c r="B31" s="186"/>
      <c r="C31" s="186"/>
      <c r="D31" s="186"/>
      <c r="E31" s="186"/>
      <c r="F31" s="186"/>
      <c r="G31" s="186"/>
      <c r="H31" s="186"/>
      <c r="I31" s="203"/>
      <c r="J31" s="120">
        <f>SUM(J28:J30)</f>
        <v>4579.84</v>
      </c>
      <c r="K31" s="120">
        <f>SUM(K28:K30)</f>
        <v>525</v>
      </c>
      <c r="L31" s="133">
        <f>J31+K31</f>
        <v>5104.84</v>
      </c>
    </row>
    <row r="32" spans="1:12" x14ac:dyDescent="0.25">
      <c r="A32" s="197" t="s">
        <v>519</v>
      </c>
      <c r="B32" s="198"/>
      <c r="C32" s="198"/>
      <c r="D32" s="36" t="s">
        <v>520</v>
      </c>
      <c r="E32" s="37">
        <v>45583</v>
      </c>
      <c r="F32" s="36" t="s">
        <v>41</v>
      </c>
      <c r="G32" s="36"/>
      <c r="H32" s="36"/>
      <c r="I32" s="36" t="s">
        <v>521</v>
      </c>
      <c r="J32" s="38">
        <v>249.24</v>
      </c>
      <c r="K32" s="38"/>
      <c r="L32" s="67"/>
    </row>
    <row r="33" spans="1:12" ht="15.75" thickBot="1" x14ac:dyDescent="0.3">
      <c r="A33" s="199" t="s">
        <v>558</v>
      </c>
      <c r="B33" s="200"/>
      <c r="C33" s="200"/>
      <c r="D33" s="17" t="s">
        <v>559</v>
      </c>
      <c r="E33" s="24">
        <v>45594</v>
      </c>
      <c r="F33" s="17" t="s">
        <v>41</v>
      </c>
      <c r="G33" s="17"/>
      <c r="H33" s="17"/>
      <c r="I33" s="17" t="s">
        <v>560</v>
      </c>
      <c r="J33" s="21">
        <v>1491.01</v>
      </c>
      <c r="K33" s="21"/>
      <c r="L33" s="31"/>
    </row>
    <row r="34" spans="1:12" ht="15.75" thickBot="1" x14ac:dyDescent="0.3">
      <c r="A34" s="185" t="s">
        <v>483</v>
      </c>
      <c r="B34" s="186"/>
      <c r="C34" s="186"/>
      <c r="D34" s="186"/>
      <c r="E34" s="186"/>
      <c r="F34" s="186"/>
      <c r="G34" s="186"/>
      <c r="H34" s="186"/>
      <c r="I34" s="203"/>
      <c r="J34" s="120">
        <f>J32+J33</f>
        <v>1740.25</v>
      </c>
      <c r="K34" s="120"/>
      <c r="L34" s="133">
        <f>J34+K34</f>
        <v>1740.25</v>
      </c>
    </row>
    <row r="35" spans="1:12" ht="15.75" thickBot="1" x14ac:dyDescent="0.3">
      <c r="A35" s="199" t="s">
        <v>599</v>
      </c>
      <c r="B35" s="200"/>
      <c r="C35" s="200"/>
      <c r="D35" s="17"/>
      <c r="E35" s="24">
        <v>45620</v>
      </c>
      <c r="F35" s="17" t="s">
        <v>7</v>
      </c>
      <c r="G35" s="17"/>
      <c r="H35" s="17"/>
      <c r="I35" s="17"/>
      <c r="J35" s="21">
        <v>4050</v>
      </c>
      <c r="K35" s="21"/>
      <c r="L35" s="31"/>
    </row>
    <row r="36" spans="1:12" ht="15.75" thickBot="1" x14ac:dyDescent="0.3">
      <c r="A36" s="185" t="s">
        <v>571</v>
      </c>
      <c r="B36" s="186"/>
      <c r="C36" s="186"/>
      <c r="D36" s="186"/>
      <c r="E36" s="186"/>
      <c r="F36" s="186"/>
      <c r="G36" s="186"/>
      <c r="H36" s="186"/>
      <c r="I36" s="203"/>
      <c r="J36" s="120">
        <f>SUM(J35:J35)</f>
        <v>4050</v>
      </c>
      <c r="K36" s="120">
        <f>SUM(K35:K35)</f>
        <v>0</v>
      </c>
      <c r="L36" s="133">
        <f>J36+K36</f>
        <v>4050</v>
      </c>
    </row>
    <row r="37" spans="1:12" x14ac:dyDescent="0.25">
      <c r="A37" s="199"/>
      <c r="B37" s="200"/>
      <c r="C37" s="200"/>
      <c r="D37" s="17"/>
      <c r="E37" s="24"/>
      <c r="F37" s="17"/>
      <c r="G37" s="17"/>
      <c r="H37" s="17"/>
      <c r="I37" s="17"/>
      <c r="J37" s="21"/>
      <c r="K37" s="21"/>
      <c r="L37" s="31"/>
    </row>
    <row r="38" spans="1:12" x14ac:dyDescent="0.25">
      <c r="A38" s="199"/>
      <c r="B38" s="200"/>
      <c r="C38" s="200"/>
      <c r="D38" s="17"/>
      <c r="E38" s="24"/>
      <c r="F38" s="17"/>
      <c r="G38" s="17"/>
      <c r="H38" s="17"/>
      <c r="I38" s="17"/>
      <c r="J38" s="21"/>
      <c r="K38" s="21"/>
      <c r="L38" s="31"/>
    </row>
    <row r="39" spans="1:12" x14ac:dyDescent="0.25">
      <c r="A39" s="199"/>
      <c r="B39" s="200"/>
      <c r="C39" s="200"/>
      <c r="D39" s="17"/>
      <c r="E39" s="24"/>
      <c r="F39" s="17"/>
      <c r="G39" s="17"/>
      <c r="H39" s="17"/>
      <c r="I39" s="17"/>
      <c r="J39" s="21"/>
      <c r="K39" s="21"/>
      <c r="L39" s="31"/>
    </row>
    <row r="40" spans="1:12" ht="15.75" thickBot="1" x14ac:dyDescent="0.3">
      <c r="A40" s="199"/>
      <c r="B40" s="200"/>
      <c r="C40" s="200"/>
      <c r="D40" s="17"/>
      <c r="E40" s="24"/>
      <c r="F40" s="17"/>
      <c r="G40" s="17"/>
      <c r="H40" s="17"/>
      <c r="I40" s="17"/>
      <c r="J40" s="21"/>
      <c r="K40" s="21"/>
      <c r="L40" s="31"/>
    </row>
    <row r="41" spans="1:12" ht="15.75" thickBot="1" x14ac:dyDescent="0.3">
      <c r="A41" s="185" t="s">
        <v>625</v>
      </c>
      <c r="B41" s="186"/>
      <c r="C41" s="186"/>
      <c r="D41" s="186"/>
      <c r="E41" s="186"/>
      <c r="F41" s="186"/>
      <c r="G41" s="186"/>
      <c r="H41" s="186"/>
      <c r="I41" s="203"/>
      <c r="J41" s="120">
        <f>SUM(J37:J40)</f>
        <v>0</v>
      </c>
      <c r="K41" s="120">
        <f>SUM(K37:K40)</f>
        <v>0</v>
      </c>
      <c r="L41" s="133">
        <f>J41+K41</f>
        <v>0</v>
      </c>
    </row>
    <row r="42" spans="1:12" x14ac:dyDescent="0.25">
      <c r="A42" s="199"/>
      <c r="B42" s="200"/>
      <c r="C42" s="200"/>
      <c r="D42" s="17"/>
      <c r="E42" s="24"/>
      <c r="F42" s="17"/>
      <c r="G42" s="17"/>
      <c r="H42" s="17"/>
      <c r="I42" s="17"/>
      <c r="J42" s="21"/>
      <c r="K42" s="21"/>
      <c r="L42" s="31"/>
    </row>
    <row r="43" spans="1:12" x14ac:dyDescent="0.25">
      <c r="A43" s="199"/>
      <c r="B43" s="200"/>
      <c r="C43" s="200"/>
      <c r="D43" s="17"/>
      <c r="E43" s="24"/>
      <c r="F43" s="17"/>
      <c r="G43" s="17"/>
      <c r="H43" s="17"/>
      <c r="I43" s="17"/>
      <c r="J43" s="175">
        <f>J41+J36+J34+J31+J27+J22+J19+J8</f>
        <v>64776.65</v>
      </c>
      <c r="K43" s="175">
        <f>K41+K36+K34+K31+K27+K22+K19+K8</f>
        <v>8209.48</v>
      </c>
      <c r="L43" s="179">
        <f>L41+L36+L34+L31+L27+L22+L19+L8</f>
        <v>72986.12999999999</v>
      </c>
    </row>
    <row r="44" spans="1:12" x14ac:dyDescent="0.25">
      <c r="A44" s="199"/>
      <c r="B44" s="200"/>
      <c r="C44" s="200"/>
      <c r="D44" s="17"/>
      <c r="E44" s="24"/>
      <c r="F44" s="17"/>
      <c r="G44" s="17"/>
      <c r="H44" s="17"/>
      <c r="I44" s="17"/>
      <c r="J44" s="21"/>
      <c r="K44" s="21"/>
      <c r="L44" s="31"/>
    </row>
    <row r="45" spans="1:12" x14ac:dyDescent="0.25">
      <c r="A45" s="199"/>
      <c r="B45" s="200"/>
      <c r="C45" s="200"/>
      <c r="D45" s="17"/>
      <c r="E45" s="24"/>
      <c r="F45" s="17"/>
      <c r="G45" s="17"/>
      <c r="H45" s="17"/>
      <c r="I45" s="17"/>
      <c r="J45" s="21"/>
      <c r="K45" s="21"/>
      <c r="L45" s="31"/>
    </row>
    <row r="46" spans="1:12" x14ac:dyDescent="0.25">
      <c r="A46" s="199"/>
      <c r="B46" s="200"/>
      <c r="C46" s="200"/>
      <c r="D46" s="17"/>
      <c r="E46" s="24"/>
      <c r="F46" s="17"/>
      <c r="G46" s="17"/>
      <c r="H46" s="17"/>
      <c r="I46" s="17"/>
      <c r="J46" s="21"/>
      <c r="K46" s="21"/>
      <c r="L46" s="31"/>
    </row>
    <row r="47" spans="1:12" x14ac:dyDescent="0.25">
      <c r="A47" s="199"/>
      <c r="B47" s="200"/>
      <c r="C47" s="200"/>
      <c r="D47" s="17"/>
      <c r="E47" s="24"/>
      <c r="F47" s="17"/>
      <c r="G47" s="17"/>
      <c r="H47" s="17"/>
      <c r="I47" s="17"/>
      <c r="J47" s="21"/>
      <c r="K47" s="21"/>
      <c r="L47" s="31"/>
    </row>
    <row r="48" spans="1:12" x14ac:dyDescent="0.25">
      <c r="A48" s="199"/>
      <c r="B48" s="200"/>
      <c r="C48" s="200"/>
      <c r="D48" s="17"/>
      <c r="E48" s="24"/>
      <c r="F48" s="17"/>
      <c r="G48" s="17"/>
      <c r="H48" s="17"/>
      <c r="I48" s="17"/>
      <c r="J48" s="21"/>
      <c r="K48" s="21"/>
      <c r="L48" s="31"/>
    </row>
    <row r="49" spans="1:12" x14ac:dyDescent="0.25">
      <c r="A49" s="199"/>
      <c r="B49" s="200"/>
      <c r="C49" s="200"/>
      <c r="D49" s="17"/>
      <c r="E49" s="24"/>
      <c r="F49" s="17"/>
      <c r="G49" s="17"/>
      <c r="H49" s="17"/>
      <c r="I49" s="17"/>
      <c r="J49" s="21"/>
      <c r="K49" s="21"/>
      <c r="L49" s="31"/>
    </row>
    <row r="50" spans="1:12" x14ac:dyDescent="0.25">
      <c r="A50" s="199"/>
      <c r="B50" s="200"/>
      <c r="C50" s="200"/>
      <c r="D50" s="17"/>
      <c r="E50" s="24"/>
      <c r="F50" s="17"/>
      <c r="G50" s="17"/>
      <c r="H50" s="17"/>
      <c r="I50" s="17"/>
      <c r="J50" s="21"/>
      <c r="K50" s="21"/>
      <c r="L50" s="31"/>
    </row>
    <row r="51" spans="1:12" x14ac:dyDescent="0.25">
      <c r="A51" s="199"/>
      <c r="B51" s="200"/>
      <c r="C51" s="200"/>
      <c r="D51" s="17"/>
      <c r="E51" s="24"/>
      <c r="F51" s="17"/>
      <c r="G51" s="17"/>
      <c r="H51" s="17"/>
      <c r="I51" s="17"/>
      <c r="J51" s="21"/>
      <c r="K51" s="21"/>
      <c r="L51" s="31"/>
    </row>
    <row r="52" spans="1:12" x14ac:dyDescent="0.25">
      <c r="A52" s="199"/>
      <c r="B52" s="200"/>
      <c r="C52" s="200"/>
      <c r="D52" s="17"/>
      <c r="E52" s="24"/>
      <c r="F52" s="17"/>
      <c r="G52" s="17"/>
      <c r="H52" s="17"/>
      <c r="I52" s="17"/>
      <c r="J52" s="21"/>
      <c r="K52" s="21"/>
      <c r="L52" s="31"/>
    </row>
    <row r="53" spans="1:12" x14ac:dyDescent="0.25">
      <c r="A53" s="199"/>
      <c r="B53" s="200"/>
      <c r="C53" s="200"/>
      <c r="D53" s="17"/>
      <c r="E53" s="24"/>
      <c r="F53" s="17"/>
      <c r="G53" s="17"/>
      <c r="H53" s="17"/>
      <c r="I53" s="17"/>
      <c r="J53" s="21"/>
      <c r="K53" s="21"/>
      <c r="L53" s="31"/>
    </row>
    <row r="54" spans="1:12" x14ac:dyDescent="0.25">
      <c r="A54" s="204"/>
      <c r="B54" s="205"/>
      <c r="C54" s="205"/>
      <c r="D54" s="74"/>
      <c r="E54" s="88"/>
      <c r="F54" s="74"/>
      <c r="G54" s="17"/>
      <c r="H54" s="17"/>
      <c r="I54" s="17"/>
      <c r="J54" s="21"/>
      <c r="K54" s="21"/>
      <c r="L54" s="31"/>
    </row>
    <row r="55" spans="1:12" x14ac:dyDescent="0.25">
      <c r="A55" s="199"/>
      <c r="B55" s="200"/>
      <c r="C55" s="200"/>
      <c r="D55" s="17"/>
      <c r="E55" s="24"/>
      <c r="F55" s="17"/>
      <c r="G55" s="17"/>
      <c r="H55" s="17"/>
      <c r="I55" s="17"/>
      <c r="J55" s="21"/>
      <c r="K55" s="21"/>
      <c r="L55" s="31"/>
    </row>
    <row r="56" spans="1:12" x14ac:dyDescent="0.25">
      <c r="A56" s="199"/>
      <c r="B56" s="200"/>
      <c r="C56" s="200"/>
      <c r="D56" s="17"/>
      <c r="E56" s="24"/>
      <c r="F56" s="17"/>
      <c r="G56" s="17"/>
      <c r="H56" s="17"/>
      <c r="I56" s="17"/>
      <c r="J56" s="21"/>
      <c r="K56" s="21"/>
      <c r="L56" s="31"/>
    </row>
    <row r="57" spans="1:12" x14ac:dyDescent="0.25">
      <c r="A57" s="204"/>
      <c r="B57" s="205"/>
      <c r="C57" s="205"/>
      <c r="D57" s="74"/>
      <c r="E57" s="88"/>
      <c r="F57" s="74"/>
      <c r="G57" s="17"/>
      <c r="H57" s="17"/>
      <c r="I57" s="17"/>
      <c r="J57" s="21"/>
      <c r="K57" s="21"/>
      <c r="L57" s="31"/>
    </row>
    <row r="58" spans="1:12" x14ac:dyDescent="0.25">
      <c r="A58" s="199"/>
      <c r="B58" s="200"/>
      <c r="C58" s="200"/>
      <c r="D58" s="17"/>
      <c r="E58" s="24"/>
      <c r="F58" s="17"/>
      <c r="G58" s="17"/>
      <c r="H58" s="17"/>
      <c r="I58" s="17"/>
      <c r="J58" s="21"/>
      <c r="K58" s="21"/>
      <c r="L58" s="31"/>
    </row>
    <row r="59" spans="1:12" x14ac:dyDescent="0.25">
      <c r="A59" s="199"/>
      <c r="B59" s="200"/>
      <c r="C59" s="200"/>
      <c r="D59" s="17"/>
      <c r="E59" s="24"/>
      <c r="F59" s="17"/>
      <c r="G59" s="17"/>
      <c r="H59" s="17"/>
      <c r="I59" s="17"/>
      <c r="J59" s="21"/>
      <c r="K59" s="21"/>
      <c r="L59" s="31"/>
    </row>
    <row r="60" spans="1:12" x14ac:dyDescent="0.25">
      <c r="A60" s="199"/>
      <c r="B60" s="200"/>
      <c r="C60" s="200"/>
      <c r="D60" s="17"/>
      <c r="E60" s="24"/>
      <c r="F60" s="17"/>
      <c r="G60" s="17"/>
      <c r="H60" s="17"/>
      <c r="I60" s="17"/>
      <c r="J60" s="21"/>
      <c r="K60" s="21"/>
      <c r="L60" s="31"/>
    </row>
    <row r="61" spans="1:12" x14ac:dyDescent="0.25">
      <c r="A61" s="204"/>
      <c r="B61" s="205"/>
      <c r="C61" s="205"/>
      <c r="D61" s="74"/>
      <c r="E61" s="88"/>
      <c r="F61" s="74"/>
      <c r="G61" s="17"/>
      <c r="H61" s="17"/>
      <c r="I61" s="17"/>
      <c r="J61" s="21"/>
      <c r="K61" s="21"/>
      <c r="L61" s="31"/>
    </row>
    <row r="62" spans="1:12" x14ac:dyDescent="0.25">
      <c r="A62" s="199"/>
      <c r="B62" s="200"/>
      <c r="C62" s="200"/>
      <c r="D62" s="17"/>
      <c r="E62" s="24"/>
      <c r="F62" s="17"/>
      <c r="G62" s="17"/>
      <c r="H62" s="17"/>
      <c r="I62" s="17"/>
      <c r="J62" s="21"/>
      <c r="K62" s="21"/>
      <c r="L62" s="31"/>
    </row>
    <row r="63" spans="1:12" x14ac:dyDescent="0.25">
      <c r="A63" s="199"/>
      <c r="B63" s="200"/>
      <c r="C63" s="200"/>
      <c r="D63" s="17"/>
      <c r="E63" s="24"/>
      <c r="F63" s="17"/>
      <c r="G63" s="17"/>
      <c r="H63" s="17"/>
      <c r="I63" s="17"/>
      <c r="J63" s="21"/>
      <c r="K63" s="21"/>
      <c r="L63" s="31"/>
    </row>
    <row r="64" spans="1:12" x14ac:dyDescent="0.25">
      <c r="A64" s="199"/>
      <c r="B64" s="200"/>
      <c r="C64" s="200"/>
      <c r="D64" s="17"/>
      <c r="E64" s="24"/>
      <c r="F64" s="17"/>
      <c r="G64" s="17"/>
      <c r="H64" s="17"/>
      <c r="I64" s="17"/>
      <c r="J64" s="21"/>
      <c r="K64" s="21"/>
      <c r="L64" s="31"/>
    </row>
    <row r="65" spans="1:12" ht="30" customHeight="1" thickBot="1" x14ac:dyDescent="0.3">
      <c r="A65" s="207"/>
      <c r="B65" s="208"/>
      <c r="C65" s="208"/>
      <c r="D65" s="75"/>
      <c r="E65" s="89"/>
      <c r="F65" s="75"/>
      <c r="G65" s="75"/>
      <c r="H65" s="75"/>
      <c r="I65" s="75"/>
      <c r="J65" s="76"/>
      <c r="K65" s="76"/>
      <c r="L65" s="87"/>
    </row>
    <row r="66" spans="1:12" x14ac:dyDescent="0.25">
      <c r="A66" s="206"/>
      <c r="B66" s="206"/>
      <c r="C66" s="206"/>
      <c r="D66" s="8"/>
    </row>
    <row r="67" spans="1:12" x14ac:dyDescent="0.25">
      <c r="A67" s="206"/>
      <c r="B67" s="206"/>
      <c r="C67" s="206"/>
      <c r="D67" s="8"/>
    </row>
    <row r="68" spans="1:12" x14ac:dyDescent="0.25">
      <c r="A68" s="206"/>
      <c r="B68" s="206"/>
      <c r="C68" s="206"/>
      <c r="D68" s="8"/>
    </row>
    <row r="69" spans="1:12" x14ac:dyDescent="0.25">
      <c r="A69" s="206"/>
      <c r="B69" s="206"/>
      <c r="C69" s="206"/>
      <c r="D69" s="8"/>
    </row>
    <row r="70" spans="1:12" x14ac:dyDescent="0.25">
      <c r="A70" s="206"/>
      <c r="B70" s="206"/>
      <c r="C70" s="206"/>
      <c r="D70" s="8"/>
    </row>
    <row r="71" spans="1:12" x14ac:dyDescent="0.25">
      <c r="A71" s="206"/>
      <c r="B71" s="206"/>
      <c r="C71" s="206"/>
      <c r="D71" s="8"/>
    </row>
    <row r="72" spans="1:12" x14ac:dyDescent="0.25">
      <c r="A72" s="206"/>
      <c r="B72" s="206"/>
      <c r="C72" s="206"/>
      <c r="D72" s="8"/>
    </row>
    <row r="73" spans="1:12" x14ac:dyDescent="0.25">
      <c r="A73" s="206"/>
      <c r="B73" s="206"/>
      <c r="C73" s="206"/>
      <c r="D73" s="8"/>
    </row>
    <row r="74" spans="1:12" x14ac:dyDescent="0.25">
      <c r="A74" s="206"/>
      <c r="B74" s="206"/>
      <c r="C74" s="206"/>
      <c r="D74" s="8"/>
    </row>
  </sheetData>
  <mergeCells count="71">
    <mergeCell ref="A41:I41"/>
    <mergeCell ref="G5:L5"/>
    <mergeCell ref="A5:F5"/>
    <mergeCell ref="A6:C6"/>
    <mergeCell ref="A9:C9"/>
    <mergeCell ref="A10:C10"/>
    <mergeCell ref="A7:C7"/>
    <mergeCell ref="A8:I8"/>
    <mergeCell ref="A24:C24"/>
    <mergeCell ref="A12:C12"/>
    <mergeCell ref="A13:C13"/>
    <mergeCell ref="A14:C14"/>
    <mergeCell ref="A15:C15"/>
    <mergeCell ref="A16:C16"/>
    <mergeCell ref="A18:C18"/>
    <mergeCell ref="A20:C20"/>
    <mergeCell ref="A21:C21"/>
    <mergeCell ref="A23:C23"/>
    <mergeCell ref="A19:I19"/>
    <mergeCell ref="A22:I22"/>
    <mergeCell ref="A25:C25"/>
    <mergeCell ref="A26:C26"/>
    <mergeCell ref="A28:C28"/>
    <mergeCell ref="A29:C29"/>
    <mergeCell ref="A30:C30"/>
    <mergeCell ref="A27:I27"/>
    <mergeCell ref="A38:C38"/>
    <mergeCell ref="A32:C32"/>
    <mergeCell ref="A33:C33"/>
    <mergeCell ref="A35:C35"/>
    <mergeCell ref="A37:C37"/>
    <mergeCell ref="A34:I34"/>
    <mergeCell ref="A36:I36"/>
    <mergeCell ref="A31:I31"/>
    <mergeCell ref="A61:C61"/>
    <mergeCell ref="A50:C50"/>
    <mergeCell ref="A39:C39"/>
    <mergeCell ref="A40:C40"/>
    <mergeCell ref="A42:C42"/>
    <mergeCell ref="A43:C43"/>
    <mergeCell ref="A44:C44"/>
    <mergeCell ref="A45:C45"/>
    <mergeCell ref="A46:C46"/>
    <mergeCell ref="A47:C47"/>
    <mergeCell ref="A48:C48"/>
    <mergeCell ref="A49:C49"/>
    <mergeCell ref="A56:C56"/>
    <mergeCell ref="A57:C57"/>
    <mergeCell ref="A58:C58"/>
    <mergeCell ref="A60:C60"/>
    <mergeCell ref="A51:C51"/>
    <mergeCell ref="A52:C52"/>
    <mergeCell ref="A53:C53"/>
    <mergeCell ref="A54:C54"/>
    <mergeCell ref="A55:C55"/>
    <mergeCell ref="A11:C11"/>
    <mergeCell ref="A17:C17"/>
    <mergeCell ref="A74:C74"/>
    <mergeCell ref="A63:C63"/>
    <mergeCell ref="A64:C64"/>
    <mergeCell ref="A65:C65"/>
    <mergeCell ref="A66:C66"/>
    <mergeCell ref="A67:C67"/>
    <mergeCell ref="A68:C68"/>
    <mergeCell ref="A69:C69"/>
    <mergeCell ref="A70:C70"/>
    <mergeCell ref="A71:C71"/>
    <mergeCell ref="A72:C72"/>
    <mergeCell ref="A73:C73"/>
    <mergeCell ref="A62:C62"/>
    <mergeCell ref="A59:C59"/>
  </mergeCells>
  <pageMargins left="0.31496062992125984" right="0.31496062992125984" top="0.35433070866141736" bottom="0.19685039370078741" header="0.31496062992125984" footer="0.31496062992125984"/>
  <pageSetup scale="60"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71"/>
  <sheetViews>
    <sheetView view="pageBreakPreview" zoomScale="80" zoomScaleNormal="100" zoomScaleSheetLayoutView="80" workbookViewId="0">
      <pane ySplit="6" topLeftCell="A35" activePane="bottomLeft" state="frozen"/>
      <selection pane="bottomLeft" activeCell="K52" sqref="J52:K52"/>
    </sheetView>
  </sheetViews>
  <sheetFormatPr baseColWidth="10" defaultColWidth="4" defaultRowHeight="15" x14ac:dyDescent="0.25"/>
  <cols>
    <col min="1" max="1" width="18.85546875" customWidth="1"/>
    <col min="2" max="2" width="18.7109375" customWidth="1"/>
    <col min="3" max="3" width="43.28515625" customWidth="1"/>
    <col min="4" max="4" width="18.42578125" customWidth="1"/>
    <col min="5" max="5" width="13.85546875" style="14" customWidth="1"/>
    <col min="6" max="6" width="17.7109375" style="14" customWidth="1"/>
    <col min="7" max="8" width="16.5703125" style="14" customWidth="1"/>
    <col min="9" max="9" width="13.7109375" style="14" customWidth="1"/>
    <col min="10" max="11" width="10.5703125" style="14" customWidth="1"/>
    <col min="12" max="12" width="17" customWidth="1"/>
  </cols>
  <sheetData>
    <row r="4" spans="1:12" ht="15.75" thickBot="1" x14ac:dyDescent="0.3"/>
    <row r="5" spans="1:12" ht="15" customHeight="1" thickBot="1" x14ac:dyDescent="0.3">
      <c r="A5" s="234" t="s">
        <v>31</v>
      </c>
      <c r="B5" s="235"/>
      <c r="C5" s="235"/>
      <c r="D5" s="235"/>
      <c r="E5" s="235"/>
      <c r="F5" s="236"/>
      <c r="G5" s="187" t="s">
        <v>72</v>
      </c>
      <c r="H5" s="188"/>
      <c r="I5" s="188"/>
      <c r="J5" s="188"/>
      <c r="K5" s="188"/>
      <c r="L5" s="189"/>
    </row>
    <row r="6" spans="1:12" s="2" customFormat="1" ht="54" customHeight="1" thickBot="1" x14ac:dyDescent="0.3">
      <c r="A6" s="190" t="s">
        <v>3</v>
      </c>
      <c r="B6" s="191"/>
      <c r="C6" s="191"/>
      <c r="D6" s="9" t="s">
        <v>11</v>
      </c>
      <c r="E6" s="9" t="s">
        <v>10</v>
      </c>
      <c r="F6" s="9" t="s">
        <v>5</v>
      </c>
      <c r="G6" s="6" t="s">
        <v>301</v>
      </c>
      <c r="H6" s="6" t="s">
        <v>279</v>
      </c>
      <c r="I6" s="6" t="s">
        <v>0</v>
      </c>
      <c r="J6" s="6" t="s">
        <v>257</v>
      </c>
      <c r="K6" s="6" t="s">
        <v>258</v>
      </c>
      <c r="L6" s="6" t="s">
        <v>73</v>
      </c>
    </row>
    <row r="7" spans="1:12" s="1" customFormat="1" ht="48.75" customHeight="1" x14ac:dyDescent="0.25">
      <c r="A7" s="192" t="s">
        <v>32</v>
      </c>
      <c r="B7" s="193"/>
      <c r="C7" s="194"/>
      <c r="D7" s="10" t="s">
        <v>12</v>
      </c>
      <c r="E7" s="19">
        <v>45404</v>
      </c>
      <c r="F7" s="10" t="s">
        <v>7</v>
      </c>
      <c r="G7" s="10" t="s">
        <v>8</v>
      </c>
      <c r="H7" s="10"/>
      <c r="I7" s="10" t="s">
        <v>9</v>
      </c>
      <c r="J7" s="20">
        <v>125.99</v>
      </c>
      <c r="K7" s="20"/>
      <c r="L7" s="7"/>
    </row>
    <row r="8" spans="1:12" ht="50.25" customHeight="1" x14ac:dyDescent="0.25">
      <c r="A8" s="241"/>
      <c r="B8" s="242"/>
      <c r="C8" s="243"/>
      <c r="D8" s="17" t="s">
        <v>13</v>
      </c>
      <c r="E8" s="24">
        <v>45404</v>
      </c>
      <c r="F8" s="17" t="s">
        <v>7</v>
      </c>
      <c r="G8" s="17" t="s">
        <v>8</v>
      </c>
      <c r="H8" s="17"/>
      <c r="I8" s="17">
        <v>222695</v>
      </c>
      <c r="J8" s="21">
        <v>466.52</v>
      </c>
      <c r="K8" s="21"/>
      <c r="L8" s="4"/>
    </row>
    <row r="9" spans="1:12" ht="15" customHeight="1" thickBot="1" x14ac:dyDescent="0.3">
      <c r="A9" s="195" t="s">
        <v>24</v>
      </c>
      <c r="B9" s="196"/>
      <c r="C9" s="196"/>
      <c r="D9" s="28" t="s">
        <v>15</v>
      </c>
      <c r="E9" s="35">
        <v>45409</v>
      </c>
      <c r="F9" s="28" t="s">
        <v>30</v>
      </c>
      <c r="G9" s="28" t="s">
        <v>8</v>
      </c>
      <c r="H9" s="28"/>
      <c r="I9" s="28" t="s">
        <v>17</v>
      </c>
      <c r="J9" s="29"/>
      <c r="K9" s="29">
        <v>272.60000000000002</v>
      </c>
      <c r="L9" s="30"/>
    </row>
    <row r="10" spans="1:12" ht="15.75" customHeight="1" thickBot="1" x14ac:dyDescent="0.3">
      <c r="A10" s="185" t="s">
        <v>151</v>
      </c>
      <c r="B10" s="186"/>
      <c r="C10" s="186"/>
      <c r="D10" s="186"/>
      <c r="E10" s="186"/>
      <c r="F10" s="186"/>
      <c r="G10" s="186"/>
      <c r="H10" s="186"/>
      <c r="I10" s="186"/>
      <c r="J10" s="102">
        <f>SUM(J7:J9)</f>
        <v>592.51</v>
      </c>
      <c r="K10" s="100">
        <f>SUM(K7:K9)</f>
        <v>272.60000000000002</v>
      </c>
      <c r="L10" s="45">
        <f>J10+K10</f>
        <v>865.11</v>
      </c>
    </row>
    <row r="11" spans="1:12" x14ac:dyDescent="0.25">
      <c r="A11" s="197" t="s">
        <v>75</v>
      </c>
      <c r="B11" s="198"/>
      <c r="C11" s="198"/>
      <c r="D11" s="43" t="s">
        <v>13</v>
      </c>
      <c r="E11" s="24">
        <v>45420</v>
      </c>
      <c r="F11" s="43" t="s">
        <v>7</v>
      </c>
      <c r="G11" s="43">
        <v>347697</v>
      </c>
      <c r="H11" s="43"/>
      <c r="I11" s="43">
        <v>223436</v>
      </c>
      <c r="J11" s="44">
        <v>663.43</v>
      </c>
      <c r="K11" s="44"/>
      <c r="L11" s="40"/>
    </row>
    <row r="12" spans="1:12" x14ac:dyDescent="0.25">
      <c r="A12" s="199" t="s">
        <v>76</v>
      </c>
      <c r="B12" s="200"/>
      <c r="C12" s="200"/>
      <c r="D12" s="15" t="s">
        <v>77</v>
      </c>
      <c r="E12" s="24">
        <v>45420</v>
      </c>
      <c r="F12" s="15" t="s">
        <v>7</v>
      </c>
      <c r="G12" s="15" t="s">
        <v>8</v>
      </c>
      <c r="H12" s="15"/>
      <c r="I12" s="15">
        <v>184512</v>
      </c>
      <c r="J12" s="22">
        <v>348</v>
      </c>
      <c r="K12" s="22"/>
      <c r="L12" s="4"/>
    </row>
    <row r="13" spans="1:12" s="52" customFormat="1" ht="30" x14ac:dyDescent="0.25">
      <c r="A13" s="201" t="s">
        <v>90</v>
      </c>
      <c r="B13" s="202"/>
      <c r="C13" s="202"/>
      <c r="D13" s="17" t="s">
        <v>91</v>
      </c>
      <c r="E13" s="24">
        <v>45422</v>
      </c>
      <c r="F13" s="17" t="s">
        <v>7</v>
      </c>
      <c r="G13" s="17" t="s">
        <v>8</v>
      </c>
      <c r="H13" s="17"/>
      <c r="I13" s="17">
        <v>130244</v>
      </c>
      <c r="J13" s="21">
        <v>5220</v>
      </c>
      <c r="K13" s="21"/>
      <c r="L13" s="51"/>
    </row>
    <row r="14" spans="1:12" x14ac:dyDescent="0.25">
      <c r="A14" s="199" t="s">
        <v>108</v>
      </c>
      <c r="B14" s="200"/>
      <c r="C14" s="200"/>
      <c r="D14" s="15"/>
      <c r="E14" s="54">
        <v>45433</v>
      </c>
      <c r="F14" s="15" t="s">
        <v>7</v>
      </c>
      <c r="G14" s="15" t="s">
        <v>8</v>
      </c>
      <c r="H14" s="15"/>
      <c r="I14" s="15" t="s">
        <v>109</v>
      </c>
      <c r="J14" s="22">
        <v>2500</v>
      </c>
      <c r="K14" s="22"/>
      <c r="L14" s="4"/>
    </row>
    <row r="15" spans="1:12" x14ac:dyDescent="0.25">
      <c r="A15" s="199" t="s">
        <v>110</v>
      </c>
      <c r="B15" s="200"/>
      <c r="C15" s="200"/>
      <c r="D15" s="15" t="s">
        <v>111</v>
      </c>
      <c r="E15" s="54">
        <v>45433</v>
      </c>
      <c r="F15" s="15" t="s">
        <v>7</v>
      </c>
      <c r="G15" s="15"/>
      <c r="H15" s="15"/>
      <c r="I15" s="15" t="s">
        <v>112</v>
      </c>
      <c r="J15" s="22">
        <v>104.33</v>
      </c>
      <c r="K15" s="22"/>
      <c r="L15" s="4"/>
    </row>
    <row r="16" spans="1:12" x14ac:dyDescent="0.25">
      <c r="A16" s="199" t="s">
        <v>138</v>
      </c>
      <c r="B16" s="200"/>
      <c r="C16" s="200"/>
      <c r="D16" s="15" t="s">
        <v>111</v>
      </c>
      <c r="E16" s="54">
        <v>45436</v>
      </c>
      <c r="F16" s="15" t="s">
        <v>7</v>
      </c>
      <c r="G16" s="15" t="s">
        <v>60</v>
      </c>
      <c r="H16" s="15"/>
      <c r="I16" s="15" t="s">
        <v>139</v>
      </c>
      <c r="J16" s="22">
        <v>144.22</v>
      </c>
      <c r="K16" s="22"/>
      <c r="L16" s="4"/>
    </row>
    <row r="17" spans="1:13" ht="15.75" thickBot="1" x14ac:dyDescent="0.3">
      <c r="A17" s="199" t="s">
        <v>142</v>
      </c>
      <c r="B17" s="200"/>
      <c r="C17" s="200"/>
      <c r="D17" s="78" t="s">
        <v>143</v>
      </c>
      <c r="E17" s="54">
        <v>45442</v>
      </c>
      <c r="F17" s="15" t="s">
        <v>7</v>
      </c>
      <c r="G17" s="15" t="s">
        <v>8</v>
      </c>
      <c r="H17" s="15"/>
      <c r="I17" s="15">
        <v>128090</v>
      </c>
      <c r="J17" s="22">
        <v>333.5</v>
      </c>
      <c r="K17" s="22"/>
      <c r="L17" s="4"/>
    </row>
    <row r="18" spans="1:13" ht="15.75" customHeight="1" thickBot="1" x14ac:dyDescent="0.3">
      <c r="A18" s="185" t="s">
        <v>149</v>
      </c>
      <c r="B18" s="186"/>
      <c r="C18" s="186"/>
      <c r="D18" s="186"/>
      <c r="E18" s="186"/>
      <c r="F18" s="186"/>
      <c r="G18" s="186"/>
      <c r="H18" s="186"/>
      <c r="I18" s="203"/>
      <c r="J18" s="102">
        <f>SUM(J11:J17)</f>
        <v>9313.48</v>
      </c>
      <c r="K18" s="92"/>
      <c r="L18" s="45">
        <f>SUM(J11:J17)</f>
        <v>9313.48</v>
      </c>
    </row>
    <row r="19" spans="1:13" x14ac:dyDescent="0.25">
      <c r="A19" s="199" t="s">
        <v>190</v>
      </c>
      <c r="B19" s="200"/>
      <c r="C19" s="200"/>
      <c r="D19" s="15" t="s">
        <v>13</v>
      </c>
      <c r="E19" s="54">
        <v>45456</v>
      </c>
      <c r="F19" s="15" t="s">
        <v>7</v>
      </c>
      <c r="G19" s="15" t="s">
        <v>8</v>
      </c>
      <c r="H19" s="15"/>
      <c r="I19" s="15" t="s">
        <v>192</v>
      </c>
      <c r="J19" s="22">
        <v>1243.3</v>
      </c>
      <c r="K19" s="22"/>
      <c r="L19" s="4"/>
    </row>
    <row r="20" spans="1:13" ht="15.75" thickBot="1" x14ac:dyDescent="0.3">
      <c r="A20" s="199" t="s">
        <v>191</v>
      </c>
      <c r="B20" s="200"/>
      <c r="C20" s="200"/>
      <c r="D20" s="15" t="s">
        <v>12</v>
      </c>
      <c r="E20" s="54">
        <v>45456</v>
      </c>
      <c r="F20" s="15" t="s">
        <v>7</v>
      </c>
      <c r="G20" s="15" t="s">
        <v>8</v>
      </c>
      <c r="H20" s="15"/>
      <c r="I20" s="15" t="s">
        <v>189</v>
      </c>
      <c r="J20" s="22">
        <v>264.56</v>
      </c>
      <c r="K20" s="22"/>
      <c r="L20" s="81"/>
    </row>
    <row r="21" spans="1:13" ht="15.75" customHeight="1" thickBot="1" x14ac:dyDescent="0.3">
      <c r="A21" s="185" t="s">
        <v>230</v>
      </c>
      <c r="B21" s="186"/>
      <c r="C21" s="186"/>
      <c r="D21" s="186"/>
      <c r="E21" s="186"/>
      <c r="F21" s="186"/>
      <c r="G21" s="186"/>
      <c r="H21" s="186"/>
      <c r="I21" s="186"/>
      <c r="J21" s="102">
        <f>SUM(J19:J20)</f>
        <v>1507.86</v>
      </c>
      <c r="K21" s="92"/>
      <c r="L21" s="45">
        <f>SUM(J19:J20)</f>
        <v>1507.86</v>
      </c>
    </row>
    <row r="22" spans="1:13" ht="30" customHeight="1" x14ac:dyDescent="0.25">
      <c r="A22" s="199" t="s">
        <v>296</v>
      </c>
      <c r="B22" s="200"/>
      <c r="C22" s="200"/>
      <c r="D22" s="25" t="s">
        <v>289</v>
      </c>
      <c r="E22" s="24">
        <v>45483</v>
      </c>
      <c r="F22" s="17" t="s">
        <v>7</v>
      </c>
      <c r="G22" s="17" t="s">
        <v>290</v>
      </c>
      <c r="H22" s="17"/>
      <c r="I22" s="17" t="s">
        <v>8</v>
      </c>
      <c r="J22" s="21">
        <v>1500</v>
      </c>
      <c r="K22" s="21"/>
      <c r="L22" s="95"/>
    </row>
    <row r="23" spans="1:13" x14ac:dyDescent="0.25">
      <c r="A23" s="199" t="s">
        <v>310</v>
      </c>
      <c r="B23" s="200"/>
      <c r="C23" s="200"/>
      <c r="D23" s="11" t="s">
        <v>311</v>
      </c>
      <c r="E23" s="54">
        <v>45497</v>
      </c>
      <c r="F23" s="15" t="s">
        <v>30</v>
      </c>
      <c r="G23" s="15" t="s">
        <v>312</v>
      </c>
      <c r="H23" s="15">
        <v>25931</v>
      </c>
      <c r="I23" s="15">
        <v>75112</v>
      </c>
      <c r="J23" s="22"/>
      <c r="K23" s="22">
        <v>295.97000000000003</v>
      </c>
      <c r="L23" s="4"/>
      <c r="M23" s="79" t="s">
        <v>349</v>
      </c>
    </row>
    <row r="24" spans="1:13" ht="15.75" thickBot="1" x14ac:dyDescent="0.3">
      <c r="A24" s="195" t="s">
        <v>310</v>
      </c>
      <c r="B24" s="196"/>
      <c r="C24" s="196"/>
      <c r="D24" s="26" t="s">
        <v>13</v>
      </c>
      <c r="E24" s="61">
        <v>45497</v>
      </c>
      <c r="F24" s="28" t="s">
        <v>30</v>
      </c>
      <c r="G24" s="28" t="s">
        <v>313</v>
      </c>
      <c r="H24" s="28">
        <v>350696</v>
      </c>
      <c r="I24" s="28" t="s">
        <v>314</v>
      </c>
      <c r="J24" s="29"/>
      <c r="K24" s="29">
        <v>724.19</v>
      </c>
      <c r="L24" s="30"/>
    </row>
    <row r="25" spans="1:13" s="79" customFormat="1" ht="15.75" thickBot="1" x14ac:dyDescent="0.3">
      <c r="A25" s="185" t="s">
        <v>338</v>
      </c>
      <c r="B25" s="186"/>
      <c r="C25" s="186"/>
      <c r="D25" s="186"/>
      <c r="E25" s="186"/>
      <c r="F25" s="186"/>
      <c r="G25" s="186"/>
      <c r="H25" s="186"/>
      <c r="I25" s="203"/>
      <c r="J25" s="118">
        <f>SUM(J22:J24)</f>
        <v>1500</v>
      </c>
      <c r="K25" s="119">
        <f>SUM(K22:K24)</f>
        <v>1020.1600000000001</v>
      </c>
      <c r="L25" s="48">
        <f>J25+K25</f>
        <v>2520.16</v>
      </c>
    </row>
    <row r="26" spans="1:13" x14ac:dyDescent="0.25">
      <c r="A26" s="197" t="s">
        <v>351</v>
      </c>
      <c r="B26" s="198"/>
      <c r="C26" s="198"/>
      <c r="D26" s="42" t="s">
        <v>352</v>
      </c>
      <c r="E26" s="53">
        <v>45510</v>
      </c>
      <c r="F26" s="43" t="s">
        <v>41</v>
      </c>
      <c r="G26" s="43"/>
      <c r="H26" s="43">
        <v>922</v>
      </c>
      <c r="I26" s="43" t="s">
        <v>353</v>
      </c>
      <c r="J26" s="136">
        <v>2900</v>
      </c>
      <c r="K26" s="136"/>
      <c r="L26" s="40"/>
    </row>
    <row r="27" spans="1:13" x14ac:dyDescent="0.25">
      <c r="A27" s="199" t="s">
        <v>400</v>
      </c>
      <c r="B27" s="200"/>
      <c r="C27" s="200"/>
      <c r="D27" s="11" t="s">
        <v>401</v>
      </c>
      <c r="E27" s="54">
        <v>45524</v>
      </c>
      <c r="F27" s="15" t="s">
        <v>7</v>
      </c>
      <c r="G27" s="15"/>
      <c r="H27" s="15"/>
      <c r="I27" s="15">
        <v>72007</v>
      </c>
      <c r="J27" s="137">
        <v>1117.81</v>
      </c>
      <c r="K27" s="137"/>
      <c r="L27" s="4"/>
    </row>
    <row r="28" spans="1:13" x14ac:dyDescent="0.25">
      <c r="A28" s="199" t="s">
        <v>402</v>
      </c>
      <c r="B28" s="200"/>
      <c r="C28" s="200"/>
      <c r="D28" s="11" t="s">
        <v>403</v>
      </c>
      <c r="E28" s="54">
        <v>45524</v>
      </c>
      <c r="F28" s="15" t="s">
        <v>41</v>
      </c>
      <c r="G28" s="15"/>
      <c r="H28" s="15"/>
      <c r="I28" s="15" t="s">
        <v>404</v>
      </c>
      <c r="J28" s="137">
        <v>551.03</v>
      </c>
      <c r="K28" s="137"/>
      <c r="L28" s="4"/>
    </row>
    <row r="29" spans="1:13" x14ac:dyDescent="0.25">
      <c r="A29" s="199" t="s">
        <v>419</v>
      </c>
      <c r="B29" s="200"/>
      <c r="C29" s="200"/>
      <c r="D29" s="11" t="s">
        <v>13</v>
      </c>
      <c r="E29" s="54">
        <v>45531</v>
      </c>
      <c r="F29" s="15" t="s">
        <v>30</v>
      </c>
      <c r="G29" s="15"/>
      <c r="H29" s="15">
        <v>351928</v>
      </c>
      <c r="I29" s="15" t="s">
        <v>420</v>
      </c>
      <c r="J29" s="137"/>
      <c r="K29" s="137">
        <v>2202.5</v>
      </c>
      <c r="L29" s="4"/>
    </row>
    <row r="30" spans="1:13" ht="30.75" thickBot="1" x14ac:dyDescent="0.3">
      <c r="A30" s="201" t="s">
        <v>424</v>
      </c>
      <c r="B30" s="202"/>
      <c r="C30" s="202"/>
      <c r="D30" s="25" t="s">
        <v>425</v>
      </c>
      <c r="E30" s="24">
        <v>45532</v>
      </c>
      <c r="F30" s="17" t="s">
        <v>41</v>
      </c>
      <c r="G30" s="17"/>
      <c r="H30" s="17"/>
      <c r="I30" s="17"/>
      <c r="J30" s="62">
        <v>1200</v>
      </c>
      <c r="K30" s="137"/>
      <c r="L30" s="4"/>
    </row>
    <row r="31" spans="1:13" ht="16.5" thickTop="1" thickBot="1" x14ac:dyDescent="0.3">
      <c r="A31" s="221" t="s">
        <v>342</v>
      </c>
      <c r="B31" s="221"/>
      <c r="C31" s="221"/>
      <c r="D31" s="221"/>
      <c r="E31" s="221"/>
      <c r="F31" s="221"/>
      <c r="G31" s="221"/>
      <c r="H31" s="221"/>
      <c r="I31" s="221"/>
      <c r="J31" s="143">
        <f>SUM(J26:J30)</f>
        <v>5768.84</v>
      </c>
      <c r="K31" s="143">
        <f>SUM(K26:K30)</f>
        <v>2202.5</v>
      </c>
      <c r="L31" s="144">
        <f>J31+K31</f>
        <v>7971.34</v>
      </c>
    </row>
    <row r="32" spans="1:13" ht="16.5" thickTop="1" thickBot="1" x14ac:dyDescent="0.3">
      <c r="A32" s="197" t="s">
        <v>441</v>
      </c>
      <c r="B32" s="198"/>
      <c r="C32" s="198"/>
      <c r="D32" s="42" t="s">
        <v>12</v>
      </c>
      <c r="E32" s="53">
        <v>45540</v>
      </c>
      <c r="F32" s="43" t="s">
        <v>41</v>
      </c>
      <c r="G32" s="43"/>
      <c r="H32" s="43"/>
      <c r="I32" s="43">
        <v>67365</v>
      </c>
      <c r="J32" s="136">
        <v>172.35</v>
      </c>
      <c r="K32" s="136"/>
      <c r="L32" s="40"/>
    </row>
    <row r="33" spans="1:12" ht="16.5" thickTop="1" thickBot="1" x14ac:dyDescent="0.3">
      <c r="A33" s="221" t="s">
        <v>440</v>
      </c>
      <c r="B33" s="221"/>
      <c r="C33" s="221"/>
      <c r="D33" s="221"/>
      <c r="E33" s="221"/>
      <c r="F33" s="221"/>
      <c r="G33" s="221"/>
      <c r="H33" s="221"/>
      <c r="I33" s="221"/>
      <c r="J33" s="143">
        <f>SUM(J32:J32)</f>
        <v>172.35</v>
      </c>
      <c r="K33" s="143">
        <f>SUM(K32:K32)</f>
        <v>0</v>
      </c>
      <c r="L33" s="144">
        <f>J33+K33</f>
        <v>172.35</v>
      </c>
    </row>
    <row r="34" spans="1:12" ht="30.75" customHeight="1" thickTop="1" x14ac:dyDescent="0.25">
      <c r="A34" s="199" t="s">
        <v>490</v>
      </c>
      <c r="B34" s="200"/>
      <c r="C34" s="200"/>
      <c r="D34" s="25" t="s">
        <v>311</v>
      </c>
      <c r="E34" s="24">
        <v>45569</v>
      </c>
      <c r="F34" s="17" t="s">
        <v>30</v>
      </c>
      <c r="G34" s="17"/>
      <c r="H34" s="17">
        <v>27151</v>
      </c>
      <c r="I34" s="17">
        <v>77893</v>
      </c>
      <c r="J34" s="21"/>
      <c r="K34" s="21">
        <v>968.03</v>
      </c>
      <c r="L34" s="51"/>
    </row>
    <row r="35" spans="1:12" ht="15.75" thickBot="1" x14ac:dyDescent="0.3">
      <c r="A35" s="199" t="s">
        <v>516</v>
      </c>
      <c r="B35" s="200"/>
      <c r="C35" s="200"/>
      <c r="D35" s="11" t="s">
        <v>517</v>
      </c>
      <c r="E35" s="54">
        <v>45581</v>
      </c>
      <c r="F35" s="15" t="s">
        <v>41</v>
      </c>
      <c r="G35" s="15"/>
      <c r="H35" s="15">
        <v>320357</v>
      </c>
      <c r="I35" s="15">
        <v>132304</v>
      </c>
      <c r="J35" s="22">
        <v>2275.85</v>
      </c>
      <c r="K35" s="22"/>
      <c r="L35" s="4"/>
    </row>
    <row r="36" spans="1:12" ht="16.5" thickTop="1" thickBot="1" x14ac:dyDescent="0.3">
      <c r="A36" s="221" t="s">
        <v>483</v>
      </c>
      <c r="B36" s="221"/>
      <c r="C36" s="221"/>
      <c r="D36" s="221"/>
      <c r="E36" s="221"/>
      <c r="F36" s="221"/>
      <c r="G36" s="221"/>
      <c r="H36" s="221"/>
      <c r="I36" s="221"/>
      <c r="J36" s="143">
        <f>SUM(J34:J35)</f>
        <v>2275.85</v>
      </c>
      <c r="K36" s="143">
        <f>SUM(K34:K35)</f>
        <v>968.03</v>
      </c>
      <c r="L36" s="144">
        <f>J36+K36</f>
        <v>3243.88</v>
      </c>
    </row>
    <row r="37" spans="1:12" ht="15.75" thickTop="1" x14ac:dyDescent="0.25">
      <c r="A37" s="199" t="s">
        <v>574</v>
      </c>
      <c r="B37" s="200"/>
      <c r="C37" s="200"/>
      <c r="D37" s="11" t="s">
        <v>13</v>
      </c>
      <c r="E37" s="54">
        <v>45598</v>
      </c>
      <c r="F37" s="15" t="s">
        <v>30</v>
      </c>
      <c r="G37" s="15"/>
      <c r="H37" s="15">
        <v>354411</v>
      </c>
      <c r="I37" s="15" t="s">
        <v>575</v>
      </c>
      <c r="J37" s="22"/>
      <c r="K37" s="22">
        <v>913.14</v>
      </c>
      <c r="L37" s="4"/>
    </row>
    <row r="38" spans="1:12" x14ac:dyDescent="0.25">
      <c r="A38" s="199" t="s">
        <v>576</v>
      </c>
      <c r="B38" s="200"/>
      <c r="C38" s="200"/>
      <c r="D38" s="11" t="s">
        <v>13</v>
      </c>
      <c r="E38" s="54">
        <v>45598</v>
      </c>
      <c r="F38" s="15" t="s">
        <v>30</v>
      </c>
      <c r="G38" s="15"/>
      <c r="H38" s="15">
        <v>354402</v>
      </c>
      <c r="I38" s="15" t="s">
        <v>577</v>
      </c>
      <c r="J38" s="22"/>
      <c r="K38" s="22">
        <v>696.01</v>
      </c>
      <c r="L38" s="4"/>
    </row>
    <row r="39" spans="1:12" x14ac:dyDescent="0.25">
      <c r="A39" s="199" t="s">
        <v>578</v>
      </c>
      <c r="B39" s="200"/>
      <c r="C39" s="200"/>
      <c r="D39" s="11" t="s">
        <v>311</v>
      </c>
      <c r="E39" s="54">
        <v>45600</v>
      </c>
      <c r="F39" s="15" t="s">
        <v>30</v>
      </c>
      <c r="G39" s="15"/>
      <c r="H39" s="15">
        <v>27743</v>
      </c>
      <c r="I39" s="15">
        <v>79236</v>
      </c>
      <c r="J39" s="22"/>
      <c r="K39" s="22">
        <v>944.66</v>
      </c>
      <c r="L39" s="4"/>
    </row>
    <row r="40" spans="1:12" x14ac:dyDescent="0.25">
      <c r="A40" s="199" t="s">
        <v>600</v>
      </c>
      <c r="B40" s="200"/>
      <c r="C40" s="200"/>
      <c r="D40" s="11" t="s">
        <v>103</v>
      </c>
      <c r="E40" s="54">
        <v>45621</v>
      </c>
      <c r="F40" s="15" t="s">
        <v>7</v>
      </c>
      <c r="G40" s="15"/>
      <c r="H40" s="15" t="s">
        <v>601</v>
      </c>
      <c r="I40" s="15" t="s">
        <v>602</v>
      </c>
      <c r="J40" s="22">
        <v>2022.23</v>
      </c>
      <c r="K40" s="22"/>
      <c r="L40" s="4"/>
    </row>
    <row r="41" spans="1:12" x14ac:dyDescent="0.25">
      <c r="A41" s="199" t="s">
        <v>603</v>
      </c>
      <c r="B41" s="200"/>
      <c r="C41" s="200"/>
      <c r="D41" s="11" t="s">
        <v>500</v>
      </c>
      <c r="E41" s="54">
        <v>45621</v>
      </c>
      <c r="F41" s="15" t="s">
        <v>41</v>
      </c>
      <c r="G41" s="15"/>
      <c r="H41" s="15"/>
      <c r="I41" s="15" t="s">
        <v>604</v>
      </c>
      <c r="J41" s="22">
        <v>1621.38</v>
      </c>
      <c r="K41" s="22"/>
      <c r="L41" s="4"/>
    </row>
    <row r="42" spans="1:12" x14ac:dyDescent="0.25">
      <c r="A42" s="199" t="s">
        <v>611</v>
      </c>
      <c r="B42" s="200"/>
      <c r="C42" s="200"/>
      <c r="D42" s="11" t="s">
        <v>12</v>
      </c>
      <c r="E42" s="54">
        <v>45624</v>
      </c>
      <c r="F42" s="15" t="s">
        <v>41</v>
      </c>
      <c r="G42" s="15"/>
      <c r="H42" s="15"/>
      <c r="I42" s="15" t="s">
        <v>612</v>
      </c>
      <c r="J42" s="22">
        <v>225.82</v>
      </c>
      <c r="K42" s="22"/>
      <c r="L42" s="4"/>
    </row>
    <row r="43" spans="1:12" s="1" customFormat="1" ht="33" customHeight="1" x14ac:dyDescent="0.25">
      <c r="A43" s="201" t="s">
        <v>614</v>
      </c>
      <c r="B43" s="202"/>
      <c r="C43" s="202"/>
      <c r="D43" s="25" t="s">
        <v>311</v>
      </c>
      <c r="E43" s="24">
        <v>45624</v>
      </c>
      <c r="F43" s="17" t="s">
        <v>30</v>
      </c>
      <c r="G43" s="17"/>
      <c r="H43" s="17">
        <v>28172</v>
      </c>
      <c r="I43" s="17">
        <v>80255</v>
      </c>
      <c r="J43" s="21">
        <v>2128.4</v>
      </c>
      <c r="K43" s="21"/>
      <c r="L43" s="31"/>
    </row>
    <row r="44" spans="1:12" ht="15.75" thickBot="1" x14ac:dyDescent="0.3">
      <c r="A44" s="199" t="s">
        <v>616</v>
      </c>
      <c r="B44" s="200"/>
      <c r="C44" s="200"/>
      <c r="D44" s="11" t="s">
        <v>500</v>
      </c>
      <c r="E44" s="54">
        <v>45625</v>
      </c>
      <c r="F44" s="15" t="s">
        <v>7</v>
      </c>
      <c r="G44" s="15"/>
      <c r="H44" s="15">
        <v>1702906</v>
      </c>
      <c r="I44" s="15" t="s">
        <v>617</v>
      </c>
      <c r="J44" s="22">
        <v>2204</v>
      </c>
      <c r="K44" s="22"/>
      <c r="L44" s="4"/>
    </row>
    <row r="45" spans="1:12" ht="16.5" thickTop="1" thickBot="1" x14ac:dyDescent="0.3">
      <c r="A45" s="221" t="s">
        <v>571</v>
      </c>
      <c r="B45" s="221"/>
      <c r="C45" s="221"/>
      <c r="D45" s="221"/>
      <c r="E45" s="221"/>
      <c r="F45" s="221"/>
      <c r="G45" s="221"/>
      <c r="H45" s="221"/>
      <c r="I45" s="221"/>
      <c r="J45" s="143">
        <f>SUM(J37:J44)</f>
        <v>8201.83</v>
      </c>
      <c r="K45" s="143">
        <f>SUM(K37:K43)</f>
        <v>2553.81</v>
      </c>
      <c r="L45" s="144">
        <f>J45+K45</f>
        <v>10755.64</v>
      </c>
    </row>
    <row r="46" spans="1:12" ht="15.75" thickTop="1" x14ac:dyDescent="0.25">
      <c r="A46" s="199"/>
      <c r="B46" s="200"/>
      <c r="C46" s="200"/>
      <c r="D46" s="11"/>
      <c r="E46" s="54"/>
      <c r="F46" s="15"/>
      <c r="G46" s="15"/>
      <c r="H46" s="15"/>
      <c r="I46" s="15"/>
      <c r="J46" s="22"/>
      <c r="K46" s="22"/>
      <c r="L46" s="4"/>
    </row>
    <row r="47" spans="1:12" x14ac:dyDescent="0.25">
      <c r="A47" s="199"/>
      <c r="B47" s="200"/>
      <c r="C47" s="200"/>
      <c r="D47" s="11"/>
      <c r="E47" s="54"/>
      <c r="F47" s="15"/>
      <c r="G47" s="15"/>
      <c r="H47" s="15"/>
      <c r="I47" s="15"/>
      <c r="J47" s="22"/>
      <c r="K47" s="22"/>
      <c r="L47" s="4"/>
    </row>
    <row r="48" spans="1:12" x14ac:dyDescent="0.25">
      <c r="A48" s="199"/>
      <c r="B48" s="200"/>
      <c r="C48" s="200"/>
      <c r="D48" s="11"/>
      <c r="E48" s="54"/>
      <c r="F48" s="15"/>
      <c r="G48" s="15"/>
      <c r="H48" s="15"/>
      <c r="I48" s="15"/>
      <c r="J48" s="22"/>
      <c r="K48" s="22"/>
      <c r="L48" s="4"/>
    </row>
    <row r="49" spans="1:12" ht="15.75" thickBot="1" x14ac:dyDescent="0.3">
      <c r="A49" s="199"/>
      <c r="B49" s="200"/>
      <c r="C49" s="200"/>
      <c r="D49" s="11"/>
      <c r="E49" s="54"/>
      <c r="F49" s="15"/>
      <c r="G49" s="15"/>
      <c r="H49" s="15"/>
      <c r="I49" s="15"/>
      <c r="J49" s="22"/>
      <c r="K49" s="22"/>
      <c r="L49" s="4"/>
    </row>
    <row r="50" spans="1:12" ht="16.5" thickTop="1" thickBot="1" x14ac:dyDescent="0.3">
      <c r="A50" s="221" t="s">
        <v>625</v>
      </c>
      <c r="B50" s="221"/>
      <c r="C50" s="221"/>
      <c r="D50" s="221"/>
      <c r="E50" s="221"/>
      <c r="F50" s="221"/>
      <c r="G50" s="221"/>
      <c r="H50" s="221"/>
      <c r="I50" s="221"/>
      <c r="J50" s="143">
        <f>SUM(J46:J49)</f>
        <v>0</v>
      </c>
      <c r="K50" s="143">
        <f>SUM(K46:K49)</f>
        <v>0</v>
      </c>
      <c r="L50" s="144">
        <f>J50+K50</f>
        <v>0</v>
      </c>
    </row>
    <row r="51" spans="1:12" ht="15.75" thickTop="1" x14ac:dyDescent="0.25">
      <c r="A51" s="204"/>
      <c r="B51" s="205"/>
      <c r="C51" s="205"/>
      <c r="D51" s="12"/>
      <c r="E51" s="54"/>
      <c r="F51" s="16"/>
      <c r="G51" s="15"/>
      <c r="H51" s="15"/>
      <c r="I51" s="15"/>
      <c r="J51" s="22"/>
      <c r="K51" s="22"/>
      <c r="L51" s="4"/>
    </row>
    <row r="52" spans="1:12" x14ac:dyDescent="0.25">
      <c r="A52" s="199"/>
      <c r="B52" s="200"/>
      <c r="C52" s="200"/>
      <c r="D52" s="11"/>
      <c r="E52" s="54"/>
      <c r="F52" s="15"/>
      <c r="G52" s="15"/>
      <c r="H52" s="15"/>
      <c r="I52" s="15"/>
      <c r="J52" s="177">
        <f>J50+J45+J36+J33+J31+J25+J21+J18+J10</f>
        <v>29332.720000000001</v>
      </c>
      <c r="K52" s="177">
        <f>K50+K45+K36+K33+K31+K25+K21+K18+K10</f>
        <v>7017.1</v>
      </c>
      <c r="L52" s="173">
        <f>L50+L45+L36+L33+L31+L25+L21+L18+L10</f>
        <v>36349.82</v>
      </c>
    </row>
    <row r="53" spans="1:12" x14ac:dyDescent="0.25">
      <c r="A53" s="199"/>
      <c r="B53" s="200"/>
      <c r="C53" s="200"/>
      <c r="D53" s="11"/>
      <c r="E53" s="54"/>
      <c r="F53" s="15"/>
      <c r="G53" s="15"/>
      <c r="H53" s="15"/>
      <c r="I53" s="15"/>
      <c r="J53" s="22"/>
      <c r="K53" s="22"/>
      <c r="L53" s="4"/>
    </row>
    <row r="54" spans="1:12" x14ac:dyDescent="0.25">
      <c r="A54" s="204"/>
      <c r="B54" s="205"/>
      <c r="C54" s="205"/>
      <c r="D54" s="12"/>
      <c r="E54" s="54"/>
      <c r="F54" s="16"/>
      <c r="G54" s="15"/>
      <c r="H54" s="15"/>
      <c r="I54" s="15"/>
      <c r="J54" s="22"/>
      <c r="K54" s="22"/>
      <c r="L54" s="4"/>
    </row>
    <row r="55" spans="1:12" x14ac:dyDescent="0.25">
      <c r="A55" s="199"/>
      <c r="B55" s="200"/>
      <c r="C55" s="200"/>
      <c r="D55" s="11"/>
      <c r="E55" s="54"/>
      <c r="F55" s="15"/>
      <c r="G55" s="15"/>
      <c r="H55" s="15"/>
      <c r="I55" s="15"/>
      <c r="J55" s="22"/>
      <c r="K55" s="22"/>
      <c r="L55" s="4"/>
    </row>
    <row r="56" spans="1:12" x14ac:dyDescent="0.25">
      <c r="A56" s="199"/>
      <c r="B56" s="200"/>
      <c r="C56" s="200"/>
      <c r="D56" s="11"/>
      <c r="E56" s="54"/>
      <c r="F56" s="15"/>
      <c r="G56" s="15"/>
      <c r="H56" s="15"/>
      <c r="I56" s="15"/>
      <c r="J56" s="22"/>
      <c r="K56" s="22"/>
      <c r="L56" s="4"/>
    </row>
    <row r="57" spans="1:12" x14ac:dyDescent="0.25">
      <c r="A57" s="199"/>
      <c r="B57" s="200"/>
      <c r="C57" s="200"/>
      <c r="D57" s="11"/>
      <c r="E57" s="54"/>
      <c r="F57" s="15"/>
      <c r="G57" s="15"/>
      <c r="H57" s="15"/>
      <c r="I57" s="15"/>
      <c r="J57" s="22"/>
      <c r="K57" s="22"/>
      <c r="L57" s="4"/>
    </row>
    <row r="58" spans="1:12" x14ac:dyDescent="0.25">
      <c r="A58" s="204"/>
      <c r="B58" s="205"/>
      <c r="C58" s="205"/>
      <c r="D58" s="12"/>
      <c r="E58" s="54"/>
      <c r="F58" s="16"/>
      <c r="G58" s="15"/>
      <c r="H58" s="15"/>
      <c r="I58" s="15"/>
      <c r="J58" s="22"/>
      <c r="K58" s="22"/>
      <c r="L58" s="4"/>
    </row>
    <row r="59" spans="1:12" x14ac:dyDescent="0.25">
      <c r="A59" s="199"/>
      <c r="B59" s="200"/>
      <c r="C59" s="200"/>
      <c r="D59" s="11"/>
      <c r="E59" s="54"/>
      <c r="F59" s="15"/>
      <c r="G59" s="15"/>
      <c r="H59" s="15"/>
      <c r="I59" s="15"/>
      <c r="J59" s="22"/>
      <c r="K59" s="22"/>
      <c r="L59" s="4"/>
    </row>
    <row r="60" spans="1:12" x14ac:dyDescent="0.25">
      <c r="A60" s="199"/>
      <c r="B60" s="200"/>
      <c r="C60" s="200"/>
      <c r="D60" s="11"/>
      <c r="E60" s="54"/>
      <c r="F60" s="15"/>
      <c r="G60" s="15"/>
      <c r="H60" s="15"/>
      <c r="I60" s="15"/>
      <c r="J60" s="22"/>
      <c r="K60" s="22"/>
      <c r="L60" s="4"/>
    </row>
    <row r="61" spans="1:12" x14ac:dyDescent="0.25">
      <c r="A61" s="199"/>
      <c r="B61" s="200"/>
      <c r="C61" s="200"/>
      <c r="D61" s="11"/>
      <c r="E61" s="54"/>
      <c r="F61" s="15"/>
      <c r="G61" s="15"/>
      <c r="H61" s="15"/>
      <c r="I61" s="15"/>
      <c r="J61" s="22"/>
      <c r="K61" s="22"/>
      <c r="L61" s="4"/>
    </row>
    <row r="62" spans="1:12" ht="30" customHeight="1" thickBot="1" x14ac:dyDescent="0.3">
      <c r="A62" s="207"/>
      <c r="B62" s="208"/>
      <c r="C62" s="208"/>
      <c r="D62" s="13"/>
      <c r="E62" s="58"/>
      <c r="F62" s="18"/>
      <c r="G62" s="18"/>
      <c r="H62" s="18"/>
      <c r="I62" s="18"/>
      <c r="J62" s="23"/>
      <c r="K62" s="23"/>
      <c r="L62" s="5"/>
    </row>
    <row r="63" spans="1:12" x14ac:dyDescent="0.25">
      <c r="A63" s="206"/>
      <c r="B63" s="206"/>
      <c r="C63" s="206"/>
      <c r="D63" s="8"/>
    </row>
    <row r="64" spans="1:12" x14ac:dyDescent="0.25">
      <c r="A64" s="206"/>
      <c r="B64" s="206"/>
      <c r="C64" s="206"/>
      <c r="D64" s="8"/>
    </row>
    <row r="65" spans="1:4" x14ac:dyDescent="0.25">
      <c r="A65" s="206"/>
      <c r="B65" s="206"/>
      <c r="C65" s="206"/>
      <c r="D65" s="8"/>
    </row>
    <row r="66" spans="1:4" x14ac:dyDescent="0.25">
      <c r="A66" s="206"/>
      <c r="B66" s="206"/>
      <c r="C66" s="206"/>
      <c r="D66" s="8"/>
    </row>
    <row r="67" spans="1:4" x14ac:dyDescent="0.25">
      <c r="A67" s="206"/>
      <c r="B67" s="206"/>
      <c r="C67" s="206"/>
      <c r="D67" s="8"/>
    </row>
    <row r="68" spans="1:4" x14ac:dyDescent="0.25">
      <c r="A68" s="206"/>
      <c r="B68" s="206"/>
      <c r="C68" s="206"/>
      <c r="D68" s="8"/>
    </row>
    <row r="69" spans="1:4" x14ac:dyDescent="0.25">
      <c r="A69" s="206"/>
      <c r="B69" s="206"/>
      <c r="C69" s="206"/>
      <c r="D69" s="8"/>
    </row>
    <row r="70" spans="1:4" x14ac:dyDescent="0.25">
      <c r="A70" s="206"/>
      <c r="B70" s="206"/>
      <c r="C70" s="206"/>
      <c r="D70" s="8"/>
    </row>
    <row r="71" spans="1:4" x14ac:dyDescent="0.25">
      <c r="A71" s="206"/>
      <c r="B71" s="206"/>
      <c r="C71" s="206"/>
      <c r="D71" s="8"/>
    </row>
  </sheetData>
  <mergeCells count="67">
    <mergeCell ref="A50:I50"/>
    <mergeCell ref="A5:F5"/>
    <mergeCell ref="A29:C29"/>
    <mergeCell ref="A16:C16"/>
    <mergeCell ref="G5:L5"/>
    <mergeCell ref="A25:I25"/>
    <mergeCell ref="A26:C26"/>
    <mergeCell ref="A10:I10"/>
    <mergeCell ref="A18:I18"/>
    <mergeCell ref="A21:I21"/>
    <mergeCell ref="A31:I31"/>
    <mergeCell ref="A6:C6"/>
    <mergeCell ref="A20:C20"/>
    <mergeCell ref="A15:C15"/>
    <mergeCell ref="A24:C24"/>
    <mergeCell ref="A22:C22"/>
    <mergeCell ref="A23:C23"/>
    <mergeCell ref="A13:C13"/>
    <mergeCell ref="A14:C14"/>
    <mergeCell ref="A27:C27"/>
    <mergeCell ref="A28:C28"/>
    <mergeCell ref="A34:C34"/>
    <mergeCell ref="A39:C39"/>
    <mergeCell ref="A40:C40"/>
    <mergeCell ref="A33:I33"/>
    <mergeCell ref="A36:I36"/>
    <mergeCell ref="A37:C37"/>
    <mergeCell ref="A38:C38"/>
    <mergeCell ref="A47:C47"/>
    <mergeCell ref="A46:C46"/>
    <mergeCell ref="A41:C41"/>
    <mergeCell ref="A45:I45"/>
    <mergeCell ref="A42:C42"/>
    <mergeCell ref="A43:C43"/>
    <mergeCell ref="A44:C44"/>
    <mergeCell ref="A69:C69"/>
    <mergeCell ref="A7:C8"/>
    <mergeCell ref="A30:C30"/>
    <mergeCell ref="A54:C54"/>
    <mergeCell ref="A55:C55"/>
    <mergeCell ref="A9:C9"/>
    <mergeCell ref="A49:C49"/>
    <mergeCell ref="A19:C19"/>
    <mergeCell ref="A17:C17"/>
    <mergeCell ref="A11:C11"/>
    <mergeCell ref="A12:C12"/>
    <mergeCell ref="A51:C51"/>
    <mergeCell ref="A52:C52"/>
    <mergeCell ref="A53:C53"/>
    <mergeCell ref="A48:C48"/>
    <mergeCell ref="A32:C32"/>
    <mergeCell ref="A70:C70"/>
    <mergeCell ref="A71:C71"/>
    <mergeCell ref="A35:C35"/>
    <mergeCell ref="A64:C64"/>
    <mergeCell ref="A65:C65"/>
    <mergeCell ref="A66:C66"/>
    <mergeCell ref="A67:C67"/>
    <mergeCell ref="A68:C68"/>
    <mergeCell ref="A59:C59"/>
    <mergeCell ref="A60:C60"/>
    <mergeCell ref="A61:C61"/>
    <mergeCell ref="A62:C62"/>
    <mergeCell ref="A63:C63"/>
    <mergeCell ref="A56:C56"/>
    <mergeCell ref="A57:C57"/>
    <mergeCell ref="A58:C58"/>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L84"/>
  <sheetViews>
    <sheetView view="pageBreakPreview" zoomScale="80" zoomScaleNormal="100" zoomScaleSheetLayoutView="80" workbookViewId="0">
      <pane ySplit="6" topLeftCell="A7" activePane="bottomLeft" state="frozen"/>
      <selection pane="bottomLeft" activeCell="K17" sqref="J17:K17"/>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6" width="17.7109375" style="14" customWidth="1"/>
    <col min="7" max="7" width="12.7109375" style="14" bestFit="1" customWidth="1"/>
    <col min="8" max="8" width="16.5703125" style="14" customWidth="1"/>
    <col min="9" max="10" width="13.7109375" style="14" customWidth="1"/>
    <col min="11" max="11" width="10.5703125" style="14" customWidth="1"/>
    <col min="12" max="12" width="17" customWidth="1"/>
  </cols>
  <sheetData>
    <row r="4" spans="1:12" ht="15.75" thickBot="1" x14ac:dyDescent="0.3"/>
    <row r="5" spans="1:12" ht="15" customHeight="1" thickBot="1" x14ac:dyDescent="0.3">
      <c r="A5" s="187" t="s">
        <v>14</v>
      </c>
      <c r="B5" s="188"/>
      <c r="C5" s="188"/>
      <c r="D5" s="188"/>
      <c r="E5" s="188"/>
      <c r="F5" s="189"/>
      <c r="G5" s="93"/>
      <c r="H5" s="187" t="s">
        <v>72</v>
      </c>
      <c r="I5" s="188"/>
      <c r="J5" s="188"/>
      <c r="K5" s="188"/>
      <c r="L5" s="189"/>
    </row>
    <row r="6" spans="1:12" s="2" customFormat="1" ht="54" customHeight="1" thickBot="1" x14ac:dyDescent="0.3">
      <c r="A6" s="190" t="s">
        <v>3</v>
      </c>
      <c r="B6" s="191"/>
      <c r="C6" s="191"/>
      <c r="D6" s="9" t="s">
        <v>11</v>
      </c>
      <c r="E6" s="9" t="s">
        <v>10</v>
      </c>
      <c r="F6" s="9" t="s">
        <v>5</v>
      </c>
      <c r="G6" s="6" t="s">
        <v>279</v>
      </c>
      <c r="H6" s="6" t="s">
        <v>316</v>
      </c>
      <c r="I6" s="6" t="s">
        <v>0</v>
      </c>
      <c r="J6" s="6" t="s">
        <v>257</v>
      </c>
      <c r="K6" s="6" t="s">
        <v>258</v>
      </c>
      <c r="L6" s="6" t="s">
        <v>345</v>
      </c>
    </row>
    <row r="7" spans="1:12" s="1" customFormat="1" ht="15.75" thickBot="1" x14ac:dyDescent="0.3">
      <c r="A7" s="192" t="s">
        <v>38</v>
      </c>
      <c r="B7" s="193"/>
      <c r="C7" s="194"/>
      <c r="D7" s="46" t="s">
        <v>29</v>
      </c>
      <c r="E7" s="27">
        <v>45400</v>
      </c>
      <c r="F7" s="46" t="s">
        <v>30</v>
      </c>
      <c r="G7" s="46"/>
      <c r="H7" s="46" t="s">
        <v>8</v>
      </c>
      <c r="I7" s="46">
        <v>71289</v>
      </c>
      <c r="J7" s="135"/>
      <c r="K7" s="47">
        <v>129.36000000000001</v>
      </c>
      <c r="L7" s="39"/>
    </row>
    <row r="8" spans="1:12" ht="15.75" customHeight="1" thickBot="1" x14ac:dyDescent="0.3">
      <c r="A8" s="244" t="s">
        <v>151</v>
      </c>
      <c r="B8" s="245"/>
      <c r="C8" s="245"/>
      <c r="D8" s="245"/>
      <c r="E8" s="245"/>
      <c r="F8" s="245"/>
      <c r="G8" s="245"/>
      <c r="H8" s="245"/>
      <c r="I8" s="245"/>
      <c r="J8" s="172">
        <f>J7</f>
        <v>0</v>
      </c>
      <c r="K8" s="160">
        <f>K7</f>
        <v>129.36000000000001</v>
      </c>
      <c r="L8" s="134">
        <v>129.36000000000001</v>
      </c>
    </row>
    <row r="9" spans="1:12" ht="44.25" customHeight="1" thickBot="1" x14ac:dyDescent="0.3">
      <c r="A9" s="197" t="s">
        <v>346</v>
      </c>
      <c r="B9" s="198"/>
      <c r="C9" s="198"/>
      <c r="D9" s="59" t="s">
        <v>83</v>
      </c>
      <c r="E9" s="37">
        <v>45503</v>
      </c>
      <c r="F9" s="36" t="s">
        <v>41</v>
      </c>
      <c r="G9" s="36"/>
      <c r="H9" s="36"/>
      <c r="I9" s="36" t="s">
        <v>347</v>
      </c>
      <c r="J9" s="124">
        <v>2842.26</v>
      </c>
      <c r="K9" s="38"/>
      <c r="L9" s="73"/>
    </row>
    <row r="10" spans="1:12" ht="15.75" thickBot="1" x14ac:dyDescent="0.3">
      <c r="A10" s="244" t="s">
        <v>338</v>
      </c>
      <c r="B10" s="245"/>
      <c r="C10" s="245"/>
      <c r="D10" s="245"/>
      <c r="E10" s="245"/>
      <c r="F10" s="245"/>
      <c r="G10" s="245"/>
      <c r="H10" s="245"/>
      <c r="I10" s="245"/>
      <c r="J10" s="154">
        <f>J9</f>
        <v>2842.26</v>
      </c>
      <c r="K10" s="160"/>
      <c r="L10" s="134">
        <f>J10+K10</f>
        <v>2842.26</v>
      </c>
    </row>
    <row r="11" spans="1:12" ht="15.75" thickBot="1" x14ac:dyDescent="0.3">
      <c r="A11" s="225" t="s">
        <v>566</v>
      </c>
      <c r="B11" s="226"/>
      <c r="C11" s="227"/>
      <c r="D11" s="59" t="s">
        <v>83</v>
      </c>
      <c r="E11" s="37">
        <v>45594</v>
      </c>
      <c r="F11" s="36" t="s">
        <v>41</v>
      </c>
      <c r="G11" s="36"/>
      <c r="H11" s="36"/>
      <c r="I11" s="36" t="s">
        <v>561</v>
      </c>
      <c r="J11" s="124">
        <v>5684</v>
      </c>
      <c r="K11" s="38"/>
      <c r="L11" s="73"/>
    </row>
    <row r="12" spans="1:12" ht="15.75" thickBot="1" x14ac:dyDescent="0.3">
      <c r="A12" s="244" t="s">
        <v>483</v>
      </c>
      <c r="B12" s="245"/>
      <c r="C12" s="245"/>
      <c r="D12" s="245"/>
      <c r="E12" s="245"/>
      <c r="F12" s="245"/>
      <c r="G12" s="245"/>
      <c r="H12" s="245"/>
      <c r="I12" s="245"/>
      <c r="J12" s="154">
        <f>SUM(J11:J11)</f>
        <v>5684</v>
      </c>
      <c r="K12" s="154">
        <f>SUM(K11:K11)</f>
        <v>0</v>
      </c>
      <c r="L12" s="134">
        <f>J12+K12</f>
        <v>5684</v>
      </c>
    </row>
    <row r="13" spans="1:12" x14ac:dyDescent="0.25">
      <c r="A13" s="199"/>
      <c r="B13" s="200"/>
      <c r="C13" s="200"/>
      <c r="D13" s="11"/>
      <c r="E13" s="15"/>
      <c r="F13" s="15"/>
      <c r="G13" s="15"/>
      <c r="H13" s="15"/>
      <c r="I13" s="15"/>
      <c r="J13" s="145"/>
      <c r="K13" s="22"/>
      <c r="L13" s="4"/>
    </row>
    <row r="14" spans="1:12" ht="15.75" thickBot="1" x14ac:dyDescent="0.3">
      <c r="A14" s="199"/>
      <c r="B14" s="200"/>
      <c r="C14" s="200"/>
      <c r="D14" s="11"/>
      <c r="E14" s="15"/>
      <c r="F14" s="15"/>
      <c r="G14" s="15"/>
      <c r="H14" s="15"/>
      <c r="I14" s="15"/>
      <c r="J14" s="110"/>
      <c r="K14" s="22"/>
      <c r="L14" s="4"/>
    </row>
    <row r="15" spans="1:12" ht="15.75" thickBot="1" x14ac:dyDescent="0.3">
      <c r="A15" s="244" t="s">
        <v>625</v>
      </c>
      <c r="B15" s="245"/>
      <c r="C15" s="245"/>
      <c r="D15" s="245"/>
      <c r="E15" s="245"/>
      <c r="F15" s="245"/>
      <c r="G15" s="245"/>
      <c r="H15" s="245"/>
      <c r="I15" s="245"/>
      <c r="J15" s="154">
        <f>SUM(J13:J14)</f>
        <v>0</v>
      </c>
      <c r="K15" s="154">
        <f>SUM(K13:K14)</f>
        <v>0</v>
      </c>
      <c r="L15" s="134">
        <f>J15+K15</f>
        <v>0</v>
      </c>
    </row>
    <row r="16" spans="1:12" x14ac:dyDescent="0.25">
      <c r="A16" s="199"/>
      <c r="B16" s="200"/>
      <c r="C16" s="200"/>
      <c r="D16" s="11"/>
      <c r="E16" s="15"/>
      <c r="F16" s="15"/>
      <c r="G16" s="15"/>
      <c r="H16" s="15"/>
      <c r="I16" s="15"/>
      <c r="J16" s="110"/>
      <c r="K16" s="22"/>
      <c r="L16" s="4"/>
    </row>
    <row r="17" spans="1:12" x14ac:dyDescent="0.25">
      <c r="A17" s="199"/>
      <c r="B17" s="200"/>
      <c r="C17" s="200"/>
      <c r="D17" s="11"/>
      <c r="E17" s="15"/>
      <c r="F17" s="15"/>
      <c r="G17" s="15"/>
      <c r="H17" s="15"/>
      <c r="I17" s="15"/>
      <c r="J17" s="178">
        <f>J15+J12+J10+J8</f>
        <v>8526.26</v>
      </c>
      <c r="K17" s="178">
        <f>K15+K12+K10+K8</f>
        <v>129.36000000000001</v>
      </c>
      <c r="L17" s="173">
        <f>L15+L12+L10+L8</f>
        <v>8655.6200000000008</v>
      </c>
    </row>
    <row r="18" spans="1:12" x14ac:dyDescent="0.25">
      <c r="A18" s="199"/>
      <c r="B18" s="200"/>
      <c r="C18" s="200"/>
      <c r="D18" s="11"/>
      <c r="E18" s="15"/>
      <c r="F18" s="15"/>
      <c r="G18" s="15"/>
      <c r="H18" s="15"/>
      <c r="I18" s="15"/>
      <c r="J18" s="110"/>
      <c r="K18" s="22"/>
      <c r="L18" s="4"/>
    </row>
    <row r="19" spans="1:12" x14ac:dyDescent="0.25">
      <c r="A19" s="199"/>
      <c r="B19" s="200"/>
      <c r="C19" s="200"/>
      <c r="D19" s="11"/>
      <c r="E19" s="15"/>
      <c r="F19" s="15"/>
      <c r="G19" s="15"/>
      <c r="H19" s="15"/>
      <c r="I19" s="15"/>
      <c r="J19" s="110"/>
      <c r="K19" s="22"/>
      <c r="L19" s="4"/>
    </row>
    <row r="20" spans="1:12" x14ac:dyDescent="0.25">
      <c r="A20" s="199"/>
      <c r="B20" s="200"/>
      <c r="C20" s="200"/>
      <c r="D20" s="11"/>
      <c r="E20" s="15"/>
      <c r="F20" s="15"/>
      <c r="G20" s="15"/>
      <c r="H20" s="15"/>
      <c r="I20" s="15"/>
      <c r="J20" s="110"/>
      <c r="K20" s="22"/>
      <c r="L20" s="4"/>
    </row>
    <row r="21" spans="1:12" x14ac:dyDescent="0.25">
      <c r="A21" s="199"/>
      <c r="B21" s="200"/>
      <c r="C21" s="200"/>
      <c r="D21" s="11"/>
      <c r="E21" s="15"/>
      <c r="F21" s="15"/>
      <c r="G21" s="15"/>
      <c r="H21" s="15"/>
      <c r="I21" s="15"/>
      <c r="J21" s="110"/>
      <c r="K21" s="22"/>
      <c r="L21" s="4"/>
    </row>
    <row r="22" spans="1:12" x14ac:dyDescent="0.25">
      <c r="A22" s="199"/>
      <c r="B22" s="200"/>
      <c r="C22" s="200"/>
      <c r="D22" s="11"/>
      <c r="E22" s="15"/>
      <c r="F22" s="15"/>
      <c r="G22" s="15"/>
      <c r="H22" s="15"/>
      <c r="I22" s="15"/>
      <c r="J22" s="110"/>
      <c r="K22" s="22"/>
      <c r="L22" s="4"/>
    </row>
    <row r="23" spans="1:12" x14ac:dyDescent="0.25">
      <c r="A23" s="199"/>
      <c r="B23" s="200"/>
      <c r="C23" s="200"/>
      <c r="D23" s="11"/>
      <c r="E23" s="15"/>
      <c r="F23" s="15"/>
      <c r="G23" s="15"/>
      <c r="H23" s="15"/>
      <c r="I23" s="15"/>
      <c r="J23" s="110"/>
      <c r="K23" s="22"/>
      <c r="L23" s="4"/>
    </row>
    <row r="24" spans="1:12" x14ac:dyDescent="0.25">
      <c r="A24" s="199"/>
      <c r="B24" s="200"/>
      <c r="C24" s="200"/>
      <c r="D24" s="11"/>
      <c r="E24" s="15"/>
      <c r="F24" s="15"/>
      <c r="G24" s="15"/>
      <c r="H24" s="15"/>
      <c r="I24" s="15"/>
      <c r="J24" s="110"/>
      <c r="K24" s="22"/>
      <c r="L24" s="4"/>
    </row>
    <row r="25" spans="1:12" x14ac:dyDescent="0.25">
      <c r="A25" s="199"/>
      <c r="B25" s="200"/>
      <c r="C25" s="200"/>
      <c r="D25" s="11"/>
      <c r="E25" s="15"/>
      <c r="F25" s="15"/>
      <c r="G25" s="15"/>
      <c r="H25" s="15"/>
      <c r="I25" s="15"/>
      <c r="J25" s="110"/>
      <c r="K25" s="22"/>
      <c r="L25" s="4"/>
    </row>
    <row r="26" spans="1:12" x14ac:dyDescent="0.25">
      <c r="A26" s="199"/>
      <c r="B26" s="200"/>
      <c r="C26" s="200"/>
      <c r="D26" s="11"/>
      <c r="E26" s="15"/>
      <c r="F26" s="15"/>
      <c r="G26" s="15"/>
      <c r="H26" s="15"/>
      <c r="I26" s="15"/>
      <c r="J26" s="110"/>
      <c r="K26" s="22"/>
      <c r="L26" s="4"/>
    </row>
    <row r="27" spans="1:12" x14ac:dyDescent="0.25">
      <c r="A27" s="199"/>
      <c r="B27" s="200"/>
      <c r="C27" s="200"/>
      <c r="D27" s="11"/>
      <c r="E27" s="15"/>
      <c r="F27" s="15"/>
      <c r="G27" s="15"/>
      <c r="H27" s="15"/>
      <c r="I27" s="15"/>
      <c r="J27" s="110"/>
      <c r="K27" s="22"/>
      <c r="L27" s="4"/>
    </row>
    <row r="28" spans="1:12" x14ac:dyDescent="0.25">
      <c r="A28" s="199"/>
      <c r="B28" s="200"/>
      <c r="C28" s="200"/>
      <c r="D28" s="11"/>
      <c r="E28" s="15"/>
      <c r="F28" s="15"/>
      <c r="G28" s="15"/>
      <c r="H28" s="15"/>
      <c r="I28" s="15"/>
      <c r="J28" s="110"/>
      <c r="K28" s="22"/>
      <c r="L28" s="4"/>
    </row>
    <row r="29" spans="1:12" x14ac:dyDescent="0.25">
      <c r="A29" s="199"/>
      <c r="B29" s="200"/>
      <c r="C29" s="200"/>
      <c r="D29" s="11"/>
      <c r="E29" s="15"/>
      <c r="F29" s="15"/>
      <c r="G29" s="15"/>
      <c r="H29" s="15"/>
      <c r="I29" s="15"/>
      <c r="J29" s="110"/>
      <c r="K29" s="22"/>
      <c r="L29" s="4"/>
    </row>
    <row r="30" spans="1:12" x14ac:dyDescent="0.25">
      <c r="A30" s="204"/>
      <c r="B30" s="205"/>
      <c r="C30" s="205"/>
      <c r="D30" s="12"/>
      <c r="E30" s="16"/>
      <c r="F30" s="16"/>
      <c r="G30" s="16"/>
      <c r="H30" s="15"/>
      <c r="I30" s="15"/>
      <c r="J30" s="110"/>
      <c r="K30" s="22"/>
      <c r="L30" s="4"/>
    </row>
    <row r="31" spans="1:12" x14ac:dyDescent="0.25">
      <c r="A31" s="199"/>
      <c r="B31" s="200"/>
      <c r="C31" s="200"/>
      <c r="D31" s="11"/>
      <c r="E31" s="15"/>
      <c r="F31" s="15"/>
      <c r="G31" s="15"/>
      <c r="H31" s="15"/>
      <c r="I31" s="15"/>
      <c r="J31" s="110"/>
      <c r="K31" s="22"/>
      <c r="L31" s="4"/>
    </row>
    <row r="32" spans="1:12" x14ac:dyDescent="0.25">
      <c r="A32" s="199"/>
      <c r="B32" s="200"/>
      <c r="C32" s="200"/>
      <c r="D32" s="11"/>
      <c r="E32" s="15"/>
      <c r="F32" s="15"/>
      <c r="G32" s="15"/>
      <c r="H32" s="15"/>
      <c r="I32" s="15"/>
      <c r="J32" s="110"/>
      <c r="K32" s="22"/>
      <c r="L32" s="4"/>
    </row>
    <row r="33" spans="1:12" x14ac:dyDescent="0.25">
      <c r="A33" s="204"/>
      <c r="B33" s="205"/>
      <c r="C33" s="205"/>
      <c r="D33" s="12"/>
      <c r="E33" s="16"/>
      <c r="F33" s="16"/>
      <c r="G33" s="16"/>
      <c r="H33" s="15"/>
      <c r="I33" s="15"/>
      <c r="J33" s="110"/>
      <c r="K33" s="22"/>
      <c r="L33" s="4"/>
    </row>
    <row r="34" spans="1:12" x14ac:dyDescent="0.25">
      <c r="A34" s="199"/>
      <c r="B34" s="200"/>
      <c r="C34" s="200"/>
      <c r="D34" s="11"/>
      <c r="E34" s="15"/>
      <c r="F34" s="15"/>
      <c r="G34" s="15"/>
      <c r="H34" s="15"/>
      <c r="I34" s="15"/>
      <c r="J34" s="110"/>
      <c r="K34" s="22"/>
      <c r="L34" s="4"/>
    </row>
    <row r="35" spans="1:12" x14ac:dyDescent="0.25">
      <c r="A35" s="199"/>
      <c r="B35" s="200"/>
      <c r="C35" s="200"/>
      <c r="D35" s="11"/>
      <c r="E35" s="15"/>
      <c r="F35" s="15"/>
      <c r="G35" s="15"/>
      <c r="H35" s="15"/>
      <c r="I35" s="15"/>
      <c r="J35" s="110"/>
      <c r="K35" s="22"/>
      <c r="L35" s="4"/>
    </row>
    <row r="36" spans="1:12" x14ac:dyDescent="0.25">
      <c r="A36" s="204"/>
      <c r="B36" s="205"/>
      <c r="C36" s="205"/>
      <c r="D36" s="12"/>
      <c r="E36" s="16"/>
      <c r="F36" s="16"/>
      <c r="G36" s="16"/>
      <c r="H36" s="15"/>
      <c r="I36" s="15"/>
      <c r="J36" s="110"/>
      <c r="K36" s="22"/>
      <c r="L36" s="4"/>
    </row>
    <row r="37" spans="1:12" x14ac:dyDescent="0.25">
      <c r="A37" s="199"/>
      <c r="B37" s="200"/>
      <c r="C37" s="200"/>
      <c r="D37" s="11"/>
      <c r="E37" s="15"/>
      <c r="F37" s="15"/>
      <c r="G37" s="15"/>
      <c r="H37" s="15"/>
      <c r="I37" s="15"/>
      <c r="J37" s="110"/>
      <c r="K37" s="22"/>
      <c r="L37" s="4"/>
    </row>
    <row r="38" spans="1:12" x14ac:dyDescent="0.25">
      <c r="A38" s="199"/>
      <c r="B38" s="200"/>
      <c r="C38" s="200"/>
      <c r="D38" s="11"/>
      <c r="E38" s="15"/>
      <c r="F38" s="15"/>
      <c r="G38" s="15"/>
      <c r="H38" s="15"/>
      <c r="I38" s="15"/>
      <c r="J38" s="110"/>
      <c r="K38" s="22"/>
      <c r="L38" s="4"/>
    </row>
    <row r="39" spans="1:12" x14ac:dyDescent="0.25">
      <c r="A39" s="199"/>
      <c r="B39" s="200"/>
      <c r="C39" s="200"/>
      <c r="D39" s="11"/>
      <c r="E39" s="15"/>
      <c r="F39" s="15"/>
      <c r="G39" s="15"/>
      <c r="H39" s="15"/>
      <c r="I39" s="15"/>
      <c r="J39" s="110"/>
      <c r="K39" s="22"/>
      <c r="L39" s="4"/>
    </row>
    <row r="40" spans="1:12" x14ac:dyDescent="0.25">
      <c r="A40" s="204"/>
      <c r="B40" s="205"/>
      <c r="C40" s="205"/>
      <c r="D40" s="12"/>
      <c r="E40" s="16"/>
      <c r="F40" s="16"/>
      <c r="G40" s="16"/>
      <c r="H40" s="15"/>
      <c r="I40" s="15"/>
      <c r="J40" s="110"/>
      <c r="K40" s="22"/>
      <c r="L40" s="4"/>
    </row>
    <row r="41" spans="1:12" x14ac:dyDescent="0.25">
      <c r="A41" s="199"/>
      <c r="B41" s="200"/>
      <c r="C41" s="200"/>
      <c r="D41" s="11"/>
      <c r="E41" s="15"/>
      <c r="F41" s="15"/>
      <c r="G41" s="15"/>
      <c r="H41" s="15"/>
      <c r="I41" s="15"/>
      <c r="J41" s="110"/>
      <c r="K41" s="22"/>
      <c r="L41" s="4"/>
    </row>
    <row r="42" spans="1:12" x14ac:dyDescent="0.25">
      <c r="A42" s="199"/>
      <c r="B42" s="200"/>
      <c r="C42" s="200"/>
      <c r="D42" s="11"/>
      <c r="E42" s="15"/>
      <c r="F42" s="15"/>
      <c r="G42" s="15"/>
      <c r="H42" s="15"/>
      <c r="I42" s="15"/>
      <c r="J42" s="110"/>
      <c r="K42" s="22"/>
      <c r="L42" s="4"/>
    </row>
    <row r="43" spans="1:12" x14ac:dyDescent="0.25">
      <c r="A43" s="199"/>
      <c r="B43" s="200"/>
      <c r="C43" s="200"/>
      <c r="D43" s="11"/>
      <c r="E43" s="15"/>
      <c r="F43" s="15"/>
      <c r="G43" s="15"/>
      <c r="H43" s="15"/>
      <c r="I43" s="15"/>
      <c r="J43" s="110"/>
      <c r="K43" s="22"/>
      <c r="L43" s="4"/>
    </row>
    <row r="44" spans="1:12" x14ac:dyDescent="0.25">
      <c r="A44" s="199"/>
      <c r="B44" s="200"/>
      <c r="C44" s="200"/>
      <c r="D44" s="11"/>
      <c r="E44" s="15"/>
      <c r="F44" s="15"/>
      <c r="G44" s="15"/>
      <c r="H44" s="15"/>
      <c r="I44" s="15"/>
      <c r="J44" s="110"/>
      <c r="K44" s="22"/>
      <c r="L44" s="4"/>
    </row>
    <row r="45" spans="1:12" x14ac:dyDescent="0.25">
      <c r="A45" s="199"/>
      <c r="B45" s="200"/>
      <c r="C45" s="200"/>
      <c r="D45" s="11"/>
      <c r="E45" s="15"/>
      <c r="F45" s="15"/>
      <c r="G45" s="15"/>
      <c r="H45" s="15"/>
      <c r="I45" s="15"/>
      <c r="J45" s="110"/>
      <c r="K45" s="22"/>
      <c r="L45" s="4"/>
    </row>
    <row r="46" spans="1:12" x14ac:dyDescent="0.25">
      <c r="A46" s="199"/>
      <c r="B46" s="200"/>
      <c r="C46" s="200"/>
      <c r="D46" s="11"/>
      <c r="E46" s="15"/>
      <c r="F46" s="15"/>
      <c r="G46" s="15"/>
      <c r="H46" s="15"/>
      <c r="I46" s="15"/>
      <c r="J46" s="110"/>
      <c r="K46" s="22"/>
      <c r="L46" s="4"/>
    </row>
    <row r="47" spans="1:12" x14ac:dyDescent="0.25">
      <c r="A47" s="199"/>
      <c r="B47" s="200"/>
      <c r="C47" s="200"/>
      <c r="D47" s="11"/>
      <c r="E47" s="15"/>
      <c r="F47" s="15"/>
      <c r="G47" s="15"/>
      <c r="H47" s="15"/>
      <c r="I47" s="15"/>
      <c r="J47" s="110"/>
      <c r="K47" s="22"/>
      <c r="L47" s="4"/>
    </row>
    <row r="48" spans="1:12" x14ac:dyDescent="0.25">
      <c r="A48" s="199"/>
      <c r="B48" s="200"/>
      <c r="C48" s="200"/>
      <c r="D48" s="11"/>
      <c r="E48" s="15"/>
      <c r="F48" s="15"/>
      <c r="G48" s="15"/>
      <c r="H48" s="15"/>
      <c r="I48" s="15"/>
      <c r="J48" s="110"/>
      <c r="K48" s="22"/>
      <c r="L48" s="4"/>
    </row>
    <row r="49" spans="1:12" x14ac:dyDescent="0.25">
      <c r="A49" s="199"/>
      <c r="B49" s="200"/>
      <c r="C49" s="200"/>
      <c r="D49" s="11"/>
      <c r="E49" s="15"/>
      <c r="F49" s="15"/>
      <c r="G49" s="15"/>
      <c r="H49" s="15"/>
      <c r="I49" s="15"/>
      <c r="J49" s="110"/>
      <c r="K49" s="22"/>
      <c r="L49" s="4"/>
    </row>
    <row r="50" spans="1:12" x14ac:dyDescent="0.25">
      <c r="A50" s="199"/>
      <c r="B50" s="200"/>
      <c r="C50" s="200"/>
      <c r="D50" s="11"/>
      <c r="E50" s="15"/>
      <c r="F50" s="15"/>
      <c r="G50" s="15"/>
      <c r="H50" s="15"/>
      <c r="I50" s="15"/>
      <c r="J50" s="110"/>
      <c r="K50" s="22"/>
      <c r="L50" s="4"/>
    </row>
    <row r="51" spans="1:12" x14ac:dyDescent="0.25">
      <c r="A51" s="201"/>
      <c r="B51" s="202"/>
      <c r="C51" s="202"/>
      <c r="D51" s="25"/>
      <c r="E51" s="17"/>
      <c r="F51" s="17"/>
      <c r="G51" s="17"/>
      <c r="H51" s="15"/>
      <c r="I51" s="15"/>
      <c r="J51" s="110"/>
      <c r="K51" s="22"/>
      <c r="L51" s="4"/>
    </row>
    <row r="52" spans="1:12" x14ac:dyDescent="0.25">
      <c r="A52" s="199"/>
      <c r="B52" s="200"/>
      <c r="C52" s="200"/>
      <c r="D52" s="11"/>
      <c r="E52" s="15"/>
      <c r="F52" s="15"/>
      <c r="G52" s="15"/>
      <c r="H52" s="15"/>
      <c r="I52" s="15"/>
      <c r="J52" s="110"/>
      <c r="K52" s="22"/>
      <c r="L52" s="4"/>
    </row>
    <row r="53" spans="1:12" x14ac:dyDescent="0.25">
      <c r="A53" s="199"/>
      <c r="B53" s="200"/>
      <c r="C53" s="200"/>
      <c r="D53" s="11"/>
      <c r="E53" s="15"/>
      <c r="F53" s="15"/>
      <c r="G53" s="15"/>
      <c r="H53" s="15"/>
      <c r="I53" s="15"/>
      <c r="J53" s="110"/>
      <c r="K53" s="22"/>
      <c r="L53" s="4"/>
    </row>
    <row r="54" spans="1:12" x14ac:dyDescent="0.25">
      <c r="A54" s="199"/>
      <c r="B54" s="200"/>
      <c r="C54" s="200"/>
      <c r="D54" s="11"/>
      <c r="E54" s="15"/>
      <c r="F54" s="15"/>
      <c r="G54" s="15"/>
      <c r="H54" s="15"/>
      <c r="I54" s="15"/>
      <c r="J54" s="110"/>
      <c r="K54" s="22"/>
      <c r="L54" s="4"/>
    </row>
    <row r="55" spans="1:12" x14ac:dyDescent="0.25">
      <c r="A55" s="199"/>
      <c r="B55" s="200"/>
      <c r="C55" s="200"/>
      <c r="D55" s="11"/>
      <c r="E55" s="15"/>
      <c r="F55" s="15"/>
      <c r="G55" s="15"/>
      <c r="H55" s="15"/>
      <c r="I55" s="15"/>
      <c r="J55" s="110"/>
      <c r="K55" s="22"/>
      <c r="L55" s="4"/>
    </row>
    <row r="56" spans="1:12" x14ac:dyDescent="0.25">
      <c r="A56" s="199"/>
      <c r="B56" s="200"/>
      <c r="C56" s="200"/>
      <c r="D56" s="11"/>
      <c r="E56" s="15"/>
      <c r="F56" s="15"/>
      <c r="G56" s="15"/>
      <c r="H56" s="15"/>
      <c r="I56" s="15"/>
      <c r="J56" s="110"/>
      <c r="K56" s="22"/>
      <c r="L56" s="4"/>
    </row>
    <row r="57" spans="1:12" x14ac:dyDescent="0.25">
      <c r="A57" s="199"/>
      <c r="B57" s="200"/>
      <c r="C57" s="200"/>
      <c r="D57" s="11"/>
      <c r="E57" s="15"/>
      <c r="F57" s="15"/>
      <c r="G57" s="15"/>
      <c r="H57" s="15"/>
      <c r="I57" s="15"/>
      <c r="J57" s="110"/>
      <c r="K57" s="22"/>
      <c r="L57" s="4"/>
    </row>
    <row r="58" spans="1:12" x14ac:dyDescent="0.25">
      <c r="A58" s="199"/>
      <c r="B58" s="200"/>
      <c r="C58" s="200"/>
      <c r="D58" s="11"/>
      <c r="E58" s="15"/>
      <c r="F58" s="15"/>
      <c r="G58" s="15"/>
      <c r="H58" s="15"/>
      <c r="I58" s="15"/>
      <c r="J58" s="110"/>
      <c r="K58" s="22"/>
      <c r="L58" s="4"/>
    </row>
    <row r="59" spans="1:12" x14ac:dyDescent="0.25">
      <c r="A59" s="199"/>
      <c r="B59" s="200"/>
      <c r="C59" s="200"/>
      <c r="D59" s="11"/>
      <c r="E59" s="15"/>
      <c r="F59" s="15"/>
      <c r="G59" s="15"/>
      <c r="H59" s="15"/>
      <c r="I59" s="15"/>
      <c r="J59" s="110"/>
      <c r="K59" s="22"/>
      <c r="L59" s="4"/>
    </row>
    <row r="60" spans="1:12" x14ac:dyDescent="0.25">
      <c r="A60" s="199"/>
      <c r="B60" s="200"/>
      <c r="C60" s="200"/>
      <c r="D60" s="11"/>
      <c r="E60" s="15"/>
      <c r="F60" s="15"/>
      <c r="G60" s="15"/>
      <c r="H60" s="15"/>
      <c r="I60" s="15"/>
      <c r="J60" s="110"/>
      <c r="K60" s="22"/>
      <c r="L60" s="4"/>
    </row>
    <row r="61" spans="1:12" x14ac:dyDescent="0.25">
      <c r="A61" s="199"/>
      <c r="B61" s="200"/>
      <c r="C61" s="200"/>
      <c r="D61" s="11"/>
      <c r="E61" s="15"/>
      <c r="F61" s="15"/>
      <c r="G61" s="15"/>
      <c r="H61" s="15"/>
      <c r="I61" s="15"/>
      <c r="J61" s="110"/>
      <c r="K61" s="22"/>
      <c r="L61" s="4"/>
    </row>
    <row r="62" spans="1:12" x14ac:dyDescent="0.25">
      <c r="A62" s="199"/>
      <c r="B62" s="200"/>
      <c r="C62" s="200"/>
      <c r="D62" s="11"/>
      <c r="E62" s="15"/>
      <c r="F62" s="15"/>
      <c r="G62" s="15"/>
      <c r="H62" s="15"/>
      <c r="I62" s="15"/>
      <c r="J62" s="110"/>
      <c r="K62" s="22"/>
      <c r="L62" s="4"/>
    </row>
    <row r="63" spans="1:12" x14ac:dyDescent="0.25">
      <c r="A63" s="199"/>
      <c r="B63" s="200"/>
      <c r="C63" s="200"/>
      <c r="D63" s="11"/>
      <c r="E63" s="15"/>
      <c r="F63" s="15"/>
      <c r="G63" s="15"/>
      <c r="H63" s="15"/>
      <c r="I63" s="15"/>
      <c r="J63" s="110"/>
      <c r="K63" s="22"/>
      <c r="L63" s="4"/>
    </row>
    <row r="64" spans="1:12" x14ac:dyDescent="0.25">
      <c r="A64" s="204"/>
      <c r="B64" s="205"/>
      <c r="C64" s="205"/>
      <c r="D64" s="12"/>
      <c r="E64" s="16"/>
      <c r="F64" s="16"/>
      <c r="G64" s="16"/>
      <c r="H64" s="15"/>
      <c r="I64" s="15"/>
      <c r="J64" s="110"/>
      <c r="K64" s="22"/>
      <c r="L64" s="4"/>
    </row>
    <row r="65" spans="1:12" x14ac:dyDescent="0.25">
      <c r="A65" s="199"/>
      <c r="B65" s="200"/>
      <c r="C65" s="200"/>
      <c r="D65" s="11"/>
      <c r="E65" s="15"/>
      <c r="F65" s="15"/>
      <c r="G65" s="15"/>
      <c r="H65" s="15"/>
      <c r="I65" s="15"/>
      <c r="J65" s="110"/>
      <c r="K65" s="22"/>
      <c r="L65" s="4"/>
    </row>
    <row r="66" spans="1:12" x14ac:dyDescent="0.25">
      <c r="A66" s="199"/>
      <c r="B66" s="200"/>
      <c r="C66" s="200"/>
      <c r="D66" s="11"/>
      <c r="E66" s="15"/>
      <c r="F66" s="15"/>
      <c r="G66" s="15"/>
      <c r="H66" s="15"/>
      <c r="I66" s="15"/>
      <c r="J66" s="110"/>
      <c r="K66" s="22"/>
      <c r="L66" s="4"/>
    </row>
    <row r="67" spans="1:12" x14ac:dyDescent="0.25">
      <c r="A67" s="204"/>
      <c r="B67" s="205"/>
      <c r="C67" s="205"/>
      <c r="D67" s="12"/>
      <c r="E67" s="16"/>
      <c r="F67" s="16"/>
      <c r="G67" s="16"/>
      <c r="H67" s="15"/>
      <c r="I67" s="15"/>
      <c r="J67" s="110"/>
      <c r="K67" s="22"/>
      <c r="L67" s="4"/>
    </row>
    <row r="68" spans="1:12" x14ac:dyDescent="0.25">
      <c r="A68" s="199"/>
      <c r="B68" s="200"/>
      <c r="C68" s="200"/>
      <c r="D68" s="11"/>
      <c r="E68" s="15"/>
      <c r="F68" s="15"/>
      <c r="G68" s="15"/>
      <c r="H68" s="15"/>
      <c r="I68" s="15"/>
      <c r="J68" s="110"/>
      <c r="K68" s="22"/>
      <c r="L68" s="4"/>
    </row>
    <row r="69" spans="1:12" x14ac:dyDescent="0.25">
      <c r="A69" s="199"/>
      <c r="B69" s="200"/>
      <c r="C69" s="200"/>
      <c r="D69" s="11"/>
      <c r="E69" s="15"/>
      <c r="F69" s="15"/>
      <c r="G69" s="15"/>
      <c r="H69" s="15"/>
      <c r="I69" s="15"/>
      <c r="J69" s="110"/>
      <c r="K69" s="22"/>
      <c r="L69" s="4"/>
    </row>
    <row r="70" spans="1:12" x14ac:dyDescent="0.25">
      <c r="A70" s="199"/>
      <c r="B70" s="200"/>
      <c r="C70" s="200"/>
      <c r="D70" s="11"/>
      <c r="E70" s="15"/>
      <c r="F70" s="15"/>
      <c r="G70" s="15"/>
      <c r="H70" s="15"/>
      <c r="I70" s="15"/>
      <c r="J70" s="110"/>
      <c r="K70" s="22"/>
      <c r="L70" s="4"/>
    </row>
    <row r="71" spans="1:12" x14ac:dyDescent="0.25">
      <c r="A71" s="204"/>
      <c r="B71" s="205"/>
      <c r="C71" s="205"/>
      <c r="D71" s="12"/>
      <c r="E71" s="16"/>
      <c r="F71" s="16"/>
      <c r="G71" s="16"/>
      <c r="H71" s="15"/>
      <c r="I71" s="15"/>
      <c r="J71" s="110"/>
      <c r="K71" s="22"/>
      <c r="L71" s="4"/>
    </row>
    <row r="72" spans="1:12" x14ac:dyDescent="0.25">
      <c r="A72" s="199"/>
      <c r="B72" s="200"/>
      <c r="C72" s="200"/>
      <c r="D72" s="11"/>
      <c r="E72" s="15"/>
      <c r="F72" s="15"/>
      <c r="G72" s="15"/>
      <c r="H72" s="15"/>
      <c r="I72" s="15"/>
      <c r="J72" s="110"/>
      <c r="K72" s="22"/>
      <c r="L72" s="4"/>
    </row>
    <row r="73" spans="1:12" x14ac:dyDescent="0.25">
      <c r="A73" s="199"/>
      <c r="B73" s="200"/>
      <c r="C73" s="200"/>
      <c r="D73" s="11"/>
      <c r="E73" s="15"/>
      <c r="F73" s="15"/>
      <c r="G73" s="15"/>
      <c r="H73" s="15"/>
      <c r="I73" s="15"/>
      <c r="J73" s="110"/>
      <c r="K73" s="22"/>
      <c r="L73" s="4"/>
    </row>
    <row r="74" spans="1:12" x14ac:dyDescent="0.25">
      <c r="A74" s="199"/>
      <c r="B74" s="200"/>
      <c r="C74" s="200"/>
      <c r="D74" s="11"/>
      <c r="E74" s="15"/>
      <c r="F74" s="15"/>
      <c r="G74" s="15"/>
      <c r="H74" s="15"/>
      <c r="I74" s="15"/>
      <c r="J74" s="110"/>
      <c r="K74" s="22"/>
      <c r="L74" s="4"/>
    </row>
    <row r="75" spans="1:12" ht="30" customHeight="1" thickBot="1" x14ac:dyDescent="0.3">
      <c r="A75" s="207"/>
      <c r="B75" s="208"/>
      <c r="C75" s="208"/>
      <c r="D75" s="13"/>
      <c r="E75" s="18"/>
      <c r="F75" s="18"/>
      <c r="G75" s="18"/>
      <c r="H75" s="18"/>
      <c r="I75" s="18"/>
      <c r="J75" s="111"/>
      <c r="K75" s="23"/>
      <c r="L75" s="5"/>
    </row>
    <row r="76" spans="1:12" x14ac:dyDescent="0.25">
      <c r="A76" s="206"/>
      <c r="B76" s="206"/>
      <c r="C76" s="206"/>
      <c r="D76" s="8"/>
    </row>
    <row r="77" spans="1:12" x14ac:dyDescent="0.25">
      <c r="A77" s="206"/>
      <c r="B77" s="206"/>
      <c r="C77" s="206"/>
      <c r="D77" s="8"/>
    </row>
    <row r="78" spans="1:12" x14ac:dyDescent="0.25">
      <c r="A78" s="206"/>
      <c r="B78" s="206"/>
      <c r="C78" s="206"/>
      <c r="D78" s="8"/>
    </row>
    <row r="79" spans="1:12" x14ac:dyDescent="0.25">
      <c r="A79" s="206"/>
      <c r="B79" s="206"/>
      <c r="C79" s="206"/>
      <c r="D79" s="8"/>
    </row>
    <row r="80" spans="1:12" x14ac:dyDescent="0.25">
      <c r="A80" s="206"/>
      <c r="B80" s="206"/>
      <c r="C80" s="206"/>
      <c r="D80" s="8"/>
    </row>
    <row r="81" spans="1:4" x14ac:dyDescent="0.25">
      <c r="A81" s="206"/>
      <c r="B81" s="206"/>
      <c r="C81" s="206"/>
      <c r="D81" s="8"/>
    </row>
    <row r="82" spans="1:4" x14ac:dyDescent="0.25">
      <c r="A82" s="206"/>
      <c r="B82" s="206"/>
      <c r="C82" s="206"/>
      <c r="D82" s="8"/>
    </row>
    <row r="83" spans="1:4" x14ac:dyDescent="0.25">
      <c r="A83" s="206"/>
      <c r="B83" s="206"/>
      <c r="C83" s="206"/>
      <c r="D83" s="8"/>
    </row>
    <row r="84" spans="1:4" x14ac:dyDescent="0.25">
      <c r="A84" s="206"/>
      <c r="B84" s="206"/>
      <c r="C84" s="206"/>
      <c r="D84" s="8"/>
    </row>
  </sheetData>
  <mergeCells count="81">
    <mergeCell ref="A11:C11"/>
    <mergeCell ref="A12:I12"/>
    <mergeCell ref="A10:I10"/>
    <mergeCell ref="A5:F5"/>
    <mergeCell ref="A6:C6"/>
    <mergeCell ref="A7:C7"/>
    <mergeCell ref="A9:C9"/>
    <mergeCell ref="A8:I8"/>
    <mergeCell ref="A23:C23"/>
    <mergeCell ref="A13:C13"/>
    <mergeCell ref="A14:C14"/>
    <mergeCell ref="A16:C16"/>
    <mergeCell ref="A17:C17"/>
    <mergeCell ref="A18:C18"/>
    <mergeCell ref="A19:C19"/>
    <mergeCell ref="A20:C20"/>
    <mergeCell ref="A21:C21"/>
    <mergeCell ref="A22:C22"/>
    <mergeCell ref="A15:I15"/>
    <mergeCell ref="A35:C35"/>
    <mergeCell ref="A24:C24"/>
    <mergeCell ref="A25:C25"/>
    <mergeCell ref="A26:C26"/>
    <mergeCell ref="A27:C27"/>
    <mergeCell ref="A28:C28"/>
    <mergeCell ref="A29:C29"/>
    <mergeCell ref="A30:C30"/>
    <mergeCell ref="A31:C31"/>
    <mergeCell ref="A32:C32"/>
    <mergeCell ref="A33:C33"/>
    <mergeCell ref="A34:C34"/>
    <mergeCell ref="A47:C47"/>
    <mergeCell ref="A36:C36"/>
    <mergeCell ref="A37:C37"/>
    <mergeCell ref="A38:C38"/>
    <mergeCell ref="A39:C39"/>
    <mergeCell ref="A40:C40"/>
    <mergeCell ref="A41:C41"/>
    <mergeCell ref="A42:C42"/>
    <mergeCell ref="A43:C43"/>
    <mergeCell ref="A44:C44"/>
    <mergeCell ref="A45:C45"/>
    <mergeCell ref="A46:C46"/>
    <mergeCell ref="A59:C59"/>
    <mergeCell ref="A48:C48"/>
    <mergeCell ref="A49:C49"/>
    <mergeCell ref="A50:C50"/>
    <mergeCell ref="A51:C51"/>
    <mergeCell ref="A52:C52"/>
    <mergeCell ref="A53:C53"/>
    <mergeCell ref="A54:C54"/>
    <mergeCell ref="A55:C55"/>
    <mergeCell ref="A56:C56"/>
    <mergeCell ref="A57:C57"/>
    <mergeCell ref="A58:C58"/>
    <mergeCell ref="A68:C68"/>
    <mergeCell ref="A69:C69"/>
    <mergeCell ref="A70:C70"/>
    <mergeCell ref="A71:C71"/>
    <mergeCell ref="A60:C60"/>
    <mergeCell ref="A61:C61"/>
    <mergeCell ref="A62:C62"/>
    <mergeCell ref="A63:C63"/>
    <mergeCell ref="A64:C64"/>
    <mergeCell ref="A65:C65"/>
    <mergeCell ref="A84:C84"/>
    <mergeCell ref="H5:L5"/>
    <mergeCell ref="A78:C78"/>
    <mergeCell ref="A79:C79"/>
    <mergeCell ref="A80:C80"/>
    <mergeCell ref="A81:C81"/>
    <mergeCell ref="A82:C82"/>
    <mergeCell ref="A83:C83"/>
    <mergeCell ref="A72:C72"/>
    <mergeCell ref="A73:C73"/>
    <mergeCell ref="A74:C74"/>
    <mergeCell ref="A75:C75"/>
    <mergeCell ref="A76:C76"/>
    <mergeCell ref="A77:C77"/>
    <mergeCell ref="A66:C66"/>
    <mergeCell ref="A67:C67"/>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L76"/>
  <sheetViews>
    <sheetView view="pageBreakPreview" zoomScale="80" zoomScaleNormal="100" zoomScaleSheetLayoutView="80" workbookViewId="0">
      <pane ySplit="6" topLeftCell="A7" activePane="bottomLeft" state="frozen"/>
      <selection pane="bottomLeft" activeCell="K17" sqref="J17:K17"/>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6" width="17.7109375" style="14" customWidth="1"/>
    <col min="7" max="7" width="12.7109375" style="14" bestFit="1" customWidth="1"/>
    <col min="8" max="8" width="16.5703125" style="14" customWidth="1"/>
    <col min="9" max="10" width="13.7109375" style="14" customWidth="1"/>
    <col min="11" max="11" width="10.5703125" style="14" customWidth="1"/>
    <col min="12" max="12" width="17" customWidth="1"/>
  </cols>
  <sheetData>
    <row r="4" spans="1:12" ht="15.75" thickBot="1" x14ac:dyDescent="0.3"/>
    <row r="5" spans="1:12" ht="15" customHeight="1" thickBot="1" x14ac:dyDescent="0.3">
      <c r="A5" s="187" t="s">
        <v>14</v>
      </c>
      <c r="B5" s="188"/>
      <c r="C5" s="188"/>
      <c r="D5" s="188"/>
      <c r="E5" s="188"/>
      <c r="F5" s="189"/>
      <c r="G5" s="93"/>
      <c r="H5" s="187" t="s">
        <v>72</v>
      </c>
      <c r="I5" s="188"/>
      <c r="J5" s="188"/>
      <c r="K5" s="188"/>
      <c r="L5" s="189"/>
    </row>
    <row r="6" spans="1:12" s="2" customFormat="1" ht="54" customHeight="1" thickBot="1" x14ac:dyDescent="0.3">
      <c r="A6" s="246" t="s">
        <v>3</v>
      </c>
      <c r="B6" s="247"/>
      <c r="C6" s="247"/>
      <c r="D6" s="9" t="s">
        <v>11</v>
      </c>
      <c r="E6" s="9" t="s">
        <v>10</v>
      </c>
      <c r="F6" s="9" t="s">
        <v>5</v>
      </c>
      <c r="G6" s="9" t="s">
        <v>279</v>
      </c>
      <c r="H6" s="9" t="s">
        <v>316</v>
      </c>
      <c r="I6" s="9" t="s">
        <v>0</v>
      </c>
      <c r="J6" s="9" t="s">
        <v>257</v>
      </c>
      <c r="K6" s="9" t="s">
        <v>258</v>
      </c>
      <c r="L6" s="9" t="s">
        <v>345</v>
      </c>
    </row>
    <row r="7" spans="1:12" s="1" customFormat="1" ht="15.75" thickBot="1" x14ac:dyDescent="0.3">
      <c r="A7" s="248" t="s">
        <v>410</v>
      </c>
      <c r="B7" s="249"/>
      <c r="C7" s="250"/>
      <c r="D7" s="42" t="s">
        <v>21</v>
      </c>
      <c r="E7" s="155">
        <v>45526</v>
      </c>
      <c r="F7" s="43" t="s">
        <v>30</v>
      </c>
      <c r="G7" s="43"/>
      <c r="H7" s="43" t="s">
        <v>412</v>
      </c>
      <c r="I7" s="43" t="s">
        <v>411</v>
      </c>
      <c r="J7" s="145"/>
      <c r="K7" s="44">
        <v>6577.2</v>
      </c>
      <c r="L7" s="153"/>
    </row>
    <row r="8" spans="1:12" ht="15.75" customHeight="1" thickBot="1" x14ac:dyDescent="0.3">
      <c r="A8" s="244" t="s">
        <v>151</v>
      </c>
      <c r="B8" s="245"/>
      <c r="C8" s="245"/>
      <c r="D8" s="245"/>
      <c r="E8" s="245"/>
      <c r="F8" s="245"/>
      <c r="G8" s="245"/>
      <c r="H8" s="245"/>
      <c r="I8" s="245"/>
      <c r="J8" s="154">
        <f>SUM(J7:J7)</f>
        <v>0</v>
      </c>
      <c r="K8" s="154">
        <f>SUM(K7:K7)</f>
        <v>6577.2</v>
      </c>
      <c r="L8" s="134">
        <f>J8+K8</f>
        <v>6577.2</v>
      </c>
    </row>
    <row r="9" spans="1:12" ht="15.75" thickBot="1" x14ac:dyDescent="0.3">
      <c r="A9" s="199" t="s">
        <v>446</v>
      </c>
      <c r="B9" s="200"/>
      <c r="C9" s="200"/>
      <c r="D9" s="11" t="s">
        <v>447</v>
      </c>
      <c r="E9" s="49">
        <v>45590</v>
      </c>
      <c r="F9" s="15" t="s">
        <v>41</v>
      </c>
      <c r="G9" s="15"/>
      <c r="H9" s="15"/>
      <c r="I9" s="15" t="s">
        <v>557</v>
      </c>
      <c r="J9" s="162">
        <v>599</v>
      </c>
      <c r="K9" s="22"/>
      <c r="L9" s="166"/>
    </row>
    <row r="10" spans="1:12" ht="15.75" customHeight="1" thickBot="1" x14ac:dyDescent="0.3">
      <c r="A10" s="244" t="s">
        <v>483</v>
      </c>
      <c r="B10" s="245"/>
      <c r="C10" s="245"/>
      <c r="D10" s="245"/>
      <c r="E10" s="245"/>
      <c r="F10" s="245"/>
      <c r="G10" s="245"/>
      <c r="H10" s="245"/>
      <c r="I10" s="245"/>
      <c r="J10" s="154">
        <f>SUM(J9:J9)</f>
        <v>599</v>
      </c>
      <c r="K10" s="154">
        <f>SUM(K9:K9)</f>
        <v>0</v>
      </c>
      <c r="L10" s="134">
        <f>J10+K10</f>
        <v>599</v>
      </c>
    </row>
    <row r="11" spans="1:12" x14ac:dyDescent="0.25">
      <c r="A11" s="199"/>
      <c r="B11" s="200"/>
      <c r="C11" s="200"/>
      <c r="D11" s="11"/>
      <c r="E11" s="15"/>
      <c r="F11" s="15"/>
      <c r="G11" s="15"/>
      <c r="H11" s="15"/>
      <c r="I11" s="15"/>
      <c r="J11" s="110"/>
      <c r="K11" s="22"/>
      <c r="L11" s="4"/>
    </row>
    <row r="12" spans="1:12" x14ac:dyDescent="0.25">
      <c r="A12" s="199"/>
      <c r="B12" s="200"/>
      <c r="C12" s="200"/>
      <c r="D12" s="11"/>
      <c r="E12" s="15"/>
      <c r="F12" s="15"/>
      <c r="G12" s="15"/>
      <c r="H12" s="15"/>
      <c r="I12" s="15"/>
      <c r="J12" s="110"/>
      <c r="K12" s="22"/>
      <c r="L12" s="4"/>
    </row>
    <row r="13" spans="1:12" x14ac:dyDescent="0.25">
      <c r="A13" s="199"/>
      <c r="B13" s="200"/>
      <c r="C13" s="200"/>
      <c r="D13" s="11"/>
      <c r="E13" s="15"/>
      <c r="F13" s="15"/>
      <c r="G13" s="15"/>
      <c r="H13" s="15"/>
      <c r="I13" s="15"/>
      <c r="J13" s="110"/>
      <c r="K13" s="22"/>
      <c r="L13" s="4"/>
    </row>
    <row r="14" spans="1:12" ht="15.75" thickBot="1" x14ac:dyDescent="0.3">
      <c r="A14" s="199"/>
      <c r="B14" s="200"/>
      <c r="C14" s="200"/>
      <c r="D14" s="11"/>
      <c r="E14" s="15"/>
      <c r="F14" s="15"/>
      <c r="G14" s="15"/>
      <c r="H14" s="15"/>
      <c r="I14" s="15"/>
      <c r="J14" s="110"/>
      <c r="K14" s="22"/>
      <c r="L14" s="4"/>
    </row>
    <row r="15" spans="1:12" ht="15.75" customHeight="1" thickBot="1" x14ac:dyDescent="0.3">
      <c r="A15" s="244" t="s">
        <v>625</v>
      </c>
      <c r="B15" s="245"/>
      <c r="C15" s="245"/>
      <c r="D15" s="245"/>
      <c r="E15" s="245"/>
      <c r="F15" s="245"/>
      <c r="G15" s="245"/>
      <c r="H15" s="245"/>
      <c r="I15" s="245"/>
      <c r="J15" s="154">
        <f>SUM(J11:J14)</f>
        <v>0</v>
      </c>
      <c r="K15" s="154">
        <f>SUM(K11:K14)</f>
        <v>0</v>
      </c>
      <c r="L15" s="134">
        <f>J15+K15</f>
        <v>0</v>
      </c>
    </row>
    <row r="16" spans="1:12" x14ac:dyDescent="0.25">
      <c r="A16" s="199"/>
      <c r="B16" s="200"/>
      <c r="C16" s="200"/>
      <c r="D16" s="11"/>
      <c r="E16" s="15"/>
      <c r="F16" s="15"/>
      <c r="G16" s="15"/>
      <c r="H16" s="15"/>
      <c r="I16" s="15"/>
      <c r="J16" s="110"/>
      <c r="K16" s="22"/>
      <c r="L16" s="4"/>
    </row>
    <row r="17" spans="1:12" x14ac:dyDescent="0.25">
      <c r="A17" s="199"/>
      <c r="B17" s="200"/>
      <c r="C17" s="200"/>
      <c r="D17" s="11"/>
      <c r="E17" s="15"/>
      <c r="F17" s="15"/>
      <c r="G17" s="15"/>
      <c r="H17" s="15"/>
      <c r="I17" s="15"/>
      <c r="J17" s="178">
        <f>J8+J10+J15</f>
        <v>599</v>
      </c>
      <c r="K17" s="178">
        <f>K8+K10+K15</f>
        <v>6577.2</v>
      </c>
      <c r="L17" s="173">
        <f>L8+L10+L15</f>
        <v>7176.2</v>
      </c>
    </row>
    <row r="18" spans="1:12" x14ac:dyDescent="0.25">
      <c r="A18" s="199"/>
      <c r="B18" s="200"/>
      <c r="C18" s="200"/>
      <c r="D18" s="11"/>
      <c r="E18" s="15"/>
      <c r="F18" s="15"/>
      <c r="G18" s="15"/>
      <c r="H18" s="15"/>
      <c r="I18" s="15"/>
      <c r="J18" s="110"/>
      <c r="K18" s="22"/>
      <c r="L18" s="4"/>
    </row>
    <row r="19" spans="1:12" x14ac:dyDescent="0.25">
      <c r="A19" s="199"/>
      <c r="B19" s="200"/>
      <c r="C19" s="200"/>
      <c r="D19" s="11"/>
      <c r="E19" s="15"/>
      <c r="F19" s="15"/>
      <c r="G19" s="15"/>
      <c r="H19" s="15"/>
      <c r="I19" s="15"/>
      <c r="J19" s="110"/>
      <c r="K19" s="22"/>
      <c r="L19" s="4"/>
    </row>
    <row r="20" spans="1:12" x14ac:dyDescent="0.25">
      <c r="A20" s="199"/>
      <c r="B20" s="200"/>
      <c r="C20" s="200"/>
      <c r="D20" s="11"/>
      <c r="E20" s="15"/>
      <c r="F20" s="15"/>
      <c r="G20" s="15"/>
      <c r="H20" s="15"/>
      <c r="I20" s="15"/>
      <c r="J20" s="110"/>
      <c r="K20" s="22"/>
      <c r="L20" s="4"/>
    </row>
    <row r="21" spans="1:12" x14ac:dyDescent="0.25">
      <c r="A21" s="199"/>
      <c r="B21" s="200"/>
      <c r="C21" s="200"/>
      <c r="D21" s="11"/>
      <c r="E21" s="15"/>
      <c r="F21" s="15"/>
      <c r="G21" s="15"/>
      <c r="H21" s="15"/>
      <c r="I21" s="15"/>
      <c r="J21" s="110"/>
      <c r="K21" s="22"/>
      <c r="L21" s="4"/>
    </row>
    <row r="22" spans="1:12" x14ac:dyDescent="0.25">
      <c r="A22" s="204"/>
      <c r="B22" s="205"/>
      <c r="C22" s="205"/>
      <c r="D22" s="12"/>
      <c r="E22" s="16"/>
      <c r="F22" s="16"/>
      <c r="G22" s="16"/>
      <c r="H22" s="15"/>
      <c r="I22" s="15"/>
      <c r="J22" s="110"/>
      <c r="K22" s="22"/>
      <c r="L22" s="4"/>
    </row>
    <row r="23" spans="1:12" x14ac:dyDescent="0.25">
      <c r="A23" s="199"/>
      <c r="B23" s="200"/>
      <c r="C23" s="200"/>
      <c r="D23" s="11"/>
      <c r="E23" s="15"/>
      <c r="F23" s="15"/>
      <c r="G23" s="15"/>
      <c r="H23" s="15"/>
      <c r="I23" s="15"/>
      <c r="J23" s="110"/>
      <c r="K23" s="22"/>
      <c r="L23" s="4"/>
    </row>
    <row r="24" spans="1:12" x14ac:dyDescent="0.25">
      <c r="A24" s="199"/>
      <c r="B24" s="200"/>
      <c r="C24" s="200"/>
      <c r="D24" s="11"/>
      <c r="E24" s="15"/>
      <c r="F24" s="15"/>
      <c r="G24" s="15"/>
      <c r="H24" s="15"/>
      <c r="I24" s="15"/>
      <c r="J24" s="110"/>
      <c r="K24" s="22"/>
      <c r="L24" s="4"/>
    </row>
    <row r="25" spans="1:12" x14ac:dyDescent="0.25">
      <c r="A25" s="204"/>
      <c r="B25" s="205"/>
      <c r="C25" s="205"/>
      <c r="D25" s="12"/>
      <c r="E25" s="16"/>
      <c r="F25" s="16"/>
      <c r="G25" s="16"/>
      <c r="H25" s="15"/>
      <c r="I25" s="15"/>
      <c r="J25" s="110"/>
      <c r="K25" s="22"/>
      <c r="L25" s="4"/>
    </row>
    <row r="26" spans="1:12" x14ac:dyDescent="0.25">
      <c r="A26" s="199"/>
      <c r="B26" s="200"/>
      <c r="C26" s="200"/>
      <c r="D26" s="11"/>
      <c r="E26" s="15"/>
      <c r="F26" s="15"/>
      <c r="G26" s="15"/>
      <c r="H26" s="15"/>
      <c r="I26" s="15"/>
      <c r="J26" s="110"/>
      <c r="K26" s="22"/>
      <c r="L26" s="4"/>
    </row>
    <row r="27" spans="1:12" x14ac:dyDescent="0.25">
      <c r="A27" s="199"/>
      <c r="B27" s="200"/>
      <c r="C27" s="200"/>
      <c r="D27" s="11"/>
      <c r="E27" s="15"/>
      <c r="F27" s="15"/>
      <c r="G27" s="15"/>
      <c r="H27" s="15"/>
      <c r="I27" s="15"/>
      <c r="J27" s="110"/>
      <c r="K27" s="22"/>
      <c r="L27" s="4"/>
    </row>
    <row r="28" spans="1:12" x14ac:dyDescent="0.25">
      <c r="A28" s="204"/>
      <c r="B28" s="205"/>
      <c r="C28" s="205"/>
      <c r="D28" s="12"/>
      <c r="E28" s="16"/>
      <c r="F28" s="16"/>
      <c r="G28" s="16"/>
      <c r="H28" s="15"/>
      <c r="I28" s="15"/>
      <c r="J28" s="110"/>
      <c r="K28" s="22"/>
      <c r="L28" s="4"/>
    </row>
    <row r="29" spans="1:12" x14ac:dyDescent="0.25">
      <c r="A29" s="199"/>
      <c r="B29" s="200"/>
      <c r="C29" s="200"/>
      <c r="D29" s="11"/>
      <c r="E29" s="15"/>
      <c r="F29" s="15"/>
      <c r="G29" s="15"/>
      <c r="H29" s="15"/>
      <c r="I29" s="15"/>
      <c r="J29" s="110"/>
      <c r="K29" s="22"/>
      <c r="L29" s="4"/>
    </row>
    <row r="30" spans="1:12" x14ac:dyDescent="0.25">
      <c r="A30" s="199"/>
      <c r="B30" s="200"/>
      <c r="C30" s="200"/>
      <c r="D30" s="11"/>
      <c r="E30" s="15"/>
      <c r="F30" s="15"/>
      <c r="G30" s="15"/>
      <c r="H30" s="15"/>
      <c r="I30" s="15"/>
      <c r="J30" s="110"/>
      <c r="K30" s="22"/>
      <c r="L30" s="4"/>
    </row>
    <row r="31" spans="1:12" x14ac:dyDescent="0.25">
      <c r="A31" s="199"/>
      <c r="B31" s="200"/>
      <c r="C31" s="200"/>
      <c r="D31" s="11"/>
      <c r="E31" s="15"/>
      <c r="F31" s="15"/>
      <c r="G31" s="15"/>
      <c r="H31" s="15"/>
      <c r="I31" s="15"/>
      <c r="J31" s="110"/>
      <c r="K31" s="22"/>
      <c r="L31" s="4"/>
    </row>
    <row r="32" spans="1:12" x14ac:dyDescent="0.25">
      <c r="A32" s="204"/>
      <c r="B32" s="205"/>
      <c r="C32" s="205"/>
      <c r="D32" s="12"/>
      <c r="E32" s="16"/>
      <c r="F32" s="16"/>
      <c r="G32" s="16"/>
      <c r="H32" s="15"/>
      <c r="I32" s="15"/>
      <c r="J32" s="110"/>
      <c r="K32" s="22"/>
      <c r="L32" s="4"/>
    </row>
    <row r="33" spans="1:12" x14ac:dyDescent="0.25">
      <c r="A33" s="199"/>
      <c r="B33" s="200"/>
      <c r="C33" s="200"/>
      <c r="D33" s="11"/>
      <c r="E33" s="15"/>
      <c r="F33" s="15"/>
      <c r="G33" s="15"/>
      <c r="H33" s="15"/>
      <c r="I33" s="15"/>
      <c r="J33" s="110"/>
      <c r="K33" s="22"/>
      <c r="L33" s="4"/>
    </row>
    <row r="34" spans="1:12" x14ac:dyDescent="0.25">
      <c r="A34" s="199"/>
      <c r="B34" s="200"/>
      <c r="C34" s="200"/>
      <c r="D34" s="11"/>
      <c r="E34" s="15"/>
      <c r="F34" s="15"/>
      <c r="G34" s="15"/>
      <c r="H34" s="15"/>
      <c r="I34" s="15"/>
      <c r="J34" s="110"/>
      <c r="K34" s="22"/>
      <c r="L34" s="4"/>
    </row>
    <row r="35" spans="1:12" x14ac:dyDescent="0.25">
      <c r="A35" s="199"/>
      <c r="B35" s="200"/>
      <c r="C35" s="200"/>
      <c r="D35" s="11"/>
      <c r="E35" s="15"/>
      <c r="F35" s="15"/>
      <c r="G35" s="15"/>
      <c r="H35" s="15"/>
      <c r="I35" s="15"/>
      <c r="J35" s="110"/>
      <c r="K35" s="22"/>
      <c r="L35" s="4"/>
    </row>
    <row r="36" spans="1:12" x14ac:dyDescent="0.25">
      <c r="A36" s="199"/>
      <c r="B36" s="200"/>
      <c r="C36" s="200"/>
      <c r="D36" s="11"/>
      <c r="E36" s="15"/>
      <c r="F36" s="15"/>
      <c r="G36" s="15"/>
      <c r="H36" s="15"/>
      <c r="I36" s="15"/>
      <c r="J36" s="110"/>
      <c r="K36" s="22"/>
      <c r="L36" s="4"/>
    </row>
    <row r="37" spans="1:12" x14ac:dyDescent="0.25">
      <c r="A37" s="199"/>
      <c r="B37" s="200"/>
      <c r="C37" s="200"/>
      <c r="D37" s="11"/>
      <c r="E37" s="15"/>
      <c r="F37" s="15"/>
      <c r="G37" s="15"/>
      <c r="H37" s="15"/>
      <c r="I37" s="15"/>
      <c r="J37" s="110"/>
      <c r="K37" s="22"/>
      <c r="L37" s="4"/>
    </row>
    <row r="38" spans="1:12" x14ac:dyDescent="0.25">
      <c r="A38" s="199"/>
      <c r="B38" s="200"/>
      <c r="C38" s="200"/>
      <c r="D38" s="11"/>
      <c r="E38" s="15"/>
      <c r="F38" s="15"/>
      <c r="G38" s="15"/>
      <c r="H38" s="15"/>
      <c r="I38" s="15"/>
      <c r="J38" s="110"/>
      <c r="K38" s="22"/>
      <c r="L38" s="4"/>
    </row>
    <row r="39" spans="1:12" x14ac:dyDescent="0.25">
      <c r="A39" s="199"/>
      <c r="B39" s="200"/>
      <c r="C39" s="200"/>
      <c r="D39" s="11"/>
      <c r="E39" s="15"/>
      <c r="F39" s="15"/>
      <c r="G39" s="15"/>
      <c r="H39" s="15"/>
      <c r="I39" s="15"/>
      <c r="J39" s="110"/>
      <c r="K39" s="22"/>
      <c r="L39" s="4"/>
    </row>
    <row r="40" spans="1:12" x14ac:dyDescent="0.25">
      <c r="A40" s="199"/>
      <c r="B40" s="200"/>
      <c r="C40" s="200"/>
      <c r="D40" s="11"/>
      <c r="E40" s="15"/>
      <c r="F40" s="15"/>
      <c r="G40" s="15"/>
      <c r="H40" s="15"/>
      <c r="I40" s="15"/>
      <c r="J40" s="110"/>
      <c r="K40" s="22"/>
      <c r="L40" s="4"/>
    </row>
    <row r="41" spans="1:12" x14ac:dyDescent="0.25">
      <c r="A41" s="199"/>
      <c r="B41" s="200"/>
      <c r="C41" s="200"/>
      <c r="D41" s="11"/>
      <c r="E41" s="15"/>
      <c r="F41" s="15"/>
      <c r="G41" s="15"/>
      <c r="H41" s="15"/>
      <c r="I41" s="15"/>
      <c r="J41" s="110"/>
      <c r="K41" s="22"/>
      <c r="L41" s="4"/>
    </row>
    <row r="42" spans="1:12" x14ac:dyDescent="0.25">
      <c r="A42" s="199"/>
      <c r="B42" s="200"/>
      <c r="C42" s="200"/>
      <c r="D42" s="11"/>
      <c r="E42" s="15"/>
      <c r="F42" s="15"/>
      <c r="G42" s="15"/>
      <c r="H42" s="15"/>
      <c r="I42" s="15"/>
      <c r="J42" s="110"/>
      <c r="K42" s="22"/>
      <c r="L42" s="4"/>
    </row>
    <row r="43" spans="1:12" x14ac:dyDescent="0.25">
      <c r="A43" s="201"/>
      <c r="B43" s="202"/>
      <c r="C43" s="202"/>
      <c r="D43" s="25"/>
      <c r="E43" s="17"/>
      <c r="F43" s="17"/>
      <c r="G43" s="17"/>
      <c r="H43" s="15"/>
      <c r="I43" s="15"/>
      <c r="J43" s="110"/>
      <c r="K43" s="22"/>
      <c r="L43" s="4"/>
    </row>
    <row r="44" spans="1:12" x14ac:dyDescent="0.25">
      <c r="A44" s="199"/>
      <c r="B44" s="200"/>
      <c r="C44" s="200"/>
      <c r="D44" s="11"/>
      <c r="E44" s="15"/>
      <c r="F44" s="15"/>
      <c r="G44" s="15"/>
      <c r="H44" s="15"/>
      <c r="I44" s="15"/>
      <c r="J44" s="110"/>
      <c r="K44" s="22"/>
      <c r="L44" s="4"/>
    </row>
    <row r="45" spans="1:12" x14ac:dyDescent="0.25">
      <c r="A45" s="199"/>
      <c r="B45" s="200"/>
      <c r="C45" s="200"/>
      <c r="D45" s="11"/>
      <c r="E45" s="15"/>
      <c r="F45" s="15"/>
      <c r="G45" s="15"/>
      <c r="H45" s="15"/>
      <c r="I45" s="15"/>
      <c r="J45" s="110"/>
      <c r="K45" s="22"/>
      <c r="L45" s="4"/>
    </row>
    <row r="46" spans="1:12" x14ac:dyDescent="0.25">
      <c r="A46" s="199"/>
      <c r="B46" s="200"/>
      <c r="C46" s="200"/>
      <c r="D46" s="11"/>
      <c r="E46" s="15"/>
      <c r="F46" s="15"/>
      <c r="G46" s="15"/>
      <c r="H46" s="15"/>
      <c r="I46" s="15"/>
      <c r="J46" s="110"/>
      <c r="K46" s="22"/>
      <c r="L46" s="4"/>
    </row>
    <row r="47" spans="1:12" x14ac:dyDescent="0.25">
      <c r="A47" s="199"/>
      <c r="B47" s="200"/>
      <c r="C47" s="200"/>
      <c r="D47" s="11"/>
      <c r="E47" s="15"/>
      <c r="F47" s="15"/>
      <c r="G47" s="15"/>
      <c r="H47" s="15"/>
      <c r="I47" s="15"/>
      <c r="J47" s="110"/>
      <c r="K47" s="22"/>
      <c r="L47" s="4"/>
    </row>
    <row r="48" spans="1:12" x14ac:dyDescent="0.25">
      <c r="A48" s="199"/>
      <c r="B48" s="200"/>
      <c r="C48" s="200"/>
      <c r="D48" s="11"/>
      <c r="E48" s="15"/>
      <c r="F48" s="15"/>
      <c r="G48" s="15"/>
      <c r="H48" s="15"/>
      <c r="I48" s="15"/>
      <c r="J48" s="110"/>
      <c r="K48" s="22"/>
      <c r="L48" s="4"/>
    </row>
    <row r="49" spans="1:12" x14ac:dyDescent="0.25">
      <c r="A49" s="199"/>
      <c r="B49" s="200"/>
      <c r="C49" s="200"/>
      <c r="D49" s="11"/>
      <c r="E49" s="15"/>
      <c r="F49" s="15"/>
      <c r="G49" s="15"/>
      <c r="H49" s="15"/>
      <c r="I49" s="15"/>
      <c r="J49" s="110"/>
      <c r="K49" s="22"/>
      <c r="L49" s="4"/>
    </row>
    <row r="50" spans="1:12" x14ac:dyDescent="0.25">
      <c r="A50" s="199"/>
      <c r="B50" s="200"/>
      <c r="C50" s="200"/>
      <c r="D50" s="11"/>
      <c r="E50" s="15"/>
      <c r="F50" s="15"/>
      <c r="G50" s="15"/>
      <c r="H50" s="15"/>
      <c r="I50" s="15"/>
      <c r="J50" s="110"/>
      <c r="K50" s="22"/>
      <c r="L50" s="4"/>
    </row>
    <row r="51" spans="1:12" x14ac:dyDescent="0.25">
      <c r="A51" s="199"/>
      <c r="B51" s="200"/>
      <c r="C51" s="200"/>
      <c r="D51" s="11"/>
      <c r="E51" s="15"/>
      <c r="F51" s="15"/>
      <c r="G51" s="15"/>
      <c r="H51" s="15"/>
      <c r="I51" s="15"/>
      <c r="J51" s="110"/>
      <c r="K51" s="22"/>
      <c r="L51" s="4"/>
    </row>
    <row r="52" spans="1:12" x14ac:dyDescent="0.25">
      <c r="A52" s="199"/>
      <c r="B52" s="200"/>
      <c r="C52" s="200"/>
      <c r="D52" s="11"/>
      <c r="E52" s="15"/>
      <c r="F52" s="15"/>
      <c r="G52" s="15"/>
      <c r="H52" s="15"/>
      <c r="I52" s="15"/>
      <c r="J52" s="110"/>
      <c r="K52" s="22"/>
      <c r="L52" s="4"/>
    </row>
    <row r="53" spans="1:12" x14ac:dyDescent="0.25">
      <c r="A53" s="199"/>
      <c r="B53" s="200"/>
      <c r="C53" s="200"/>
      <c r="D53" s="11"/>
      <c r="E53" s="15"/>
      <c r="F53" s="15"/>
      <c r="G53" s="15"/>
      <c r="H53" s="15"/>
      <c r="I53" s="15"/>
      <c r="J53" s="110"/>
      <c r="K53" s="22"/>
      <c r="L53" s="4"/>
    </row>
    <row r="54" spans="1:12" x14ac:dyDescent="0.25">
      <c r="A54" s="199"/>
      <c r="B54" s="200"/>
      <c r="C54" s="200"/>
      <c r="D54" s="11"/>
      <c r="E54" s="15"/>
      <c r="F54" s="15"/>
      <c r="G54" s="15"/>
      <c r="H54" s="15"/>
      <c r="I54" s="15"/>
      <c r="J54" s="110"/>
      <c r="K54" s="22"/>
      <c r="L54" s="4"/>
    </row>
    <row r="55" spans="1:12" x14ac:dyDescent="0.25">
      <c r="A55" s="199"/>
      <c r="B55" s="200"/>
      <c r="C55" s="200"/>
      <c r="D55" s="11"/>
      <c r="E55" s="15"/>
      <c r="F55" s="15"/>
      <c r="G55" s="15"/>
      <c r="H55" s="15"/>
      <c r="I55" s="15"/>
      <c r="J55" s="110"/>
      <c r="K55" s="22"/>
      <c r="L55" s="4"/>
    </row>
    <row r="56" spans="1:12" x14ac:dyDescent="0.25">
      <c r="A56" s="204"/>
      <c r="B56" s="205"/>
      <c r="C56" s="205"/>
      <c r="D56" s="12"/>
      <c r="E56" s="16"/>
      <c r="F56" s="16"/>
      <c r="G56" s="16"/>
      <c r="H56" s="15"/>
      <c r="I56" s="15"/>
      <c r="J56" s="110"/>
      <c r="K56" s="22"/>
      <c r="L56" s="4"/>
    </row>
    <row r="57" spans="1:12" x14ac:dyDescent="0.25">
      <c r="A57" s="199"/>
      <c r="B57" s="200"/>
      <c r="C57" s="200"/>
      <c r="D57" s="11"/>
      <c r="E57" s="15"/>
      <c r="F57" s="15"/>
      <c r="G57" s="15"/>
      <c r="H57" s="15"/>
      <c r="I57" s="15"/>
      <c r="J57" s="110"/>
      <c r="K57" s="22"/>
      <c r="L57" s="4"/>
    </row>
    <row r="58" spans="1:12" x14ac:dyDescent="0.25">
      <c r="A58" s="199"/>
      <c r="B58" s="200"/>
      <c r="C58" s="200"/>
      <c r="D58" s="11"/>
      <c r="E58" s="15"/>
      <c r="F58" s="15"/>
      <c r="G58" s="15"/>
      <c r="H58" s="15"/>
      <c r="I58" s="15"/>
      <c r="J58" s="110"/>
      <c r="K58" s="22"/>
      <c r="L58" s="4"/>
    </row>
    <row r="59" spans="1:12" x14ac:dyDescent="0.25">
      <c r="A59" s="204"/>
      <c r="B59" s="205"/>
      <c r="C59" s="205"/>
      <c r="D59" s="12"/>
      <c r="E59" s="16"/>
      <c r="F59" s="16"/>
      <c r="G59" s="16"/>
      <c r="H59" s="15"/>
      <c r="I59" s="15"/>
      <c r="J59" s="110"/>
      <c r="K59" s="22"/>
      <c r="L59" s="4"/>
    </row>
    <row r="60" spans="1:12" x14ac:dyDescent="0.25">
      <c r="A60" s="199"/>
      <c r="B60" s="200"/>
      <c r="C60" s="200"/>
      <c r="D60" s="11"/>
      <c r="E60" s="15"/>
      <c r="F60" s="15"/>
      <c r="G60" s="15"/>
      <c r="H60" s="15"/>
      <c r="I60" s="15"/>
      <c r="J60" s="110"/>
      <c r="K60" s="22"/>
      <c r="L60" s="4"/>
    </row>
    <row r="61" spans="1:12" x14ac:dyDescent="0.25">
      <c r="A61" s="199"/>
      <c r="B61" s="200"/>
      <c r="C61" s="200"/>
      <c r="D61" s="11"/>
      <c r="E61" s="15"/>
      <c r="F61" s="15"/>
      <c r="G61" s="15"/>
      <c r="H61" s="15"/>
      <c r="I61" s="15"/>
      <c r="J61" s="110"/>
      <c r="K61" s="22"/>
      <c r="L61" s="4"/>
    </row>
    <row r="62" spans="1:12" x14ac:dyDescent="0.25">
      <c r="A62" s="199"/>
      <c r="B62" s="200"/>
      <c r="C62" s="200"/>
      <c r="D62" s="11"/>
      <c r="E62" s="15"/>
      <c r="F62" s="15"/>
      <c r="G62" s="15"/>
      <c r="H62" s="15"/>
      <c r="I62" s="15"/>
      <c r="J62" s="110"/>
      <c r="K62" s="22"/>
      <c r="L62" s="4"/>
    </row>
    <row r="63" spans="1:12" x14ac:dyDescent="0.25">
      <c r="A63" s="204"/>
      <c r="B63" s="205"/>
      <c r="C63" s="205"/>
      <c r="D63" s="12"/>
      <c r="E63" s="16"/>
      <c r="F63" s="16"/>
      <c r="G63" s="16"/>
      <c r="H63" s="15"/>
      <c r="I63" s="15"/>
      <c r="J63" s="110"/>
      <c r="K63" s="22"/>
      <c r="L63" s="4"/>
    </row>
    <row r="64" spans="1:12" x14ac:dyDescent="0.25">
      <c r="A64" s="199"/>
      <c r="B64" s="200"/>
      <c r="C64" s="200"/>
      <c r="D64" s="11"/>
      <c r="E64" s="15"/>
      <c r="F64" s="15"/>
      <c r="G64" s="15"/>
      <c r="H64" s="15"/>
      <c r="I64" s="15"/>
      <c r="J64" s="110"/>
      <c r="K64" s="22"/>
      <c r="L64" s="4"/>
    </row>
    <row r="65" spans="1:12" x14ac:dyDescent="0.25">
      <c r="A65" s="199"/>
      <c r="B65" s="200"/>
      <c r="C65" s="200"/>
      <c r="D65" s="11"/>
      <c r="E65" s="15"/>
      <c r="F65" s="15"/>
      <c r="G65" s="15"/>
      <c r="H65" s="15"/>
      <c r="I65" s="15"/>
      <c r="J65" s="110"/>
      <c r="K65" s="22"/>
      <c r="L65" s="4"/>
    </row>
    <row r="66" spans="1:12" x14ac:dyDescent="0.25">
      <c r="A66" s="199"/>
      <c r="B66" s="200"/>
      <c r="C66" s="200"/>
      <c r="D66" s="11"/>
      <c r="E66" s="15"/>
      <c r="F66" s="15"/>
      <c r="G66" s="15"/>
      <c r="H66" s="15"/>
      <c r="I66" s="15"/>
      <c r="J66" s="110"/>
      <c r="K66" s="22"/>
      <c r="L66" s="4"/>
    </row>
    <row r="67" spans="1:12" ht="30" customHeight="1" thickBot="1" x14ac:dyDescent="0.3">
      <c r="A67" s="207"/>
      <c r="B67" s="208"/>
      <c r="C67" s="208"/>
      <c r="D67" s="13"/>
      <c r="E67" s="18"/>
      <c r="F67" s="18"/>
      <c r="G67" s="18"/>
      <c r="H67" s="18"/>
      <c r="I67" s="18"/>
      <c r="J67" s="111"/>
      <c r="K67" s="23"/>
      <c r="L67" s="5"/>
    </row>
    <row r="68" spans="1:12" x14ac:dyDescent="0.25">
      <c r="A68" s="206"/>
      <c r="B68" s="206"/>
      <c r="C68" s="206"/>
      <c r="D68" s="8"/>
    </row>
    <row r="69" spans="1:12" x14ac:dyDescent="0.25">
      <c r="A69" s="206"/>
      <c r="B69" s="206"/>
      <c r="C69" s="206"/>
      <c r="D69" s="8"/>
    </row>
    <row r="70" spans="1:12" x14ac:dyDescent="0.25">
      <c r="A70" s="206"/>
      <c r="B70" s="206"/>
      <c r="C70" s="206"/>
      <c r="D70" s="8"/>
    </row>
    <row r="71" spans="1:12" x14ac:dyDescent="0.25">
      <c r="A71" s="206"/>
      <c r="B71" s="206"/>
      <c r="C71" s="206"/>
      <c r="D71" s="8"/>
    </row>
    <row r="72" spans="1:12" x14ac:dyDescent="0.25">
      <c r="A72" s="206"/>
      <c r="B72" s="206"/>
      <c r="C72" s="206"/>
      <c r="D72" s="8"/>
    </row>
    <row r="73" spans="1:12" x14ac:dyDescent="0.25">
      <c r="A73" s="206"/>
      <c r="B73" s="206"/>
      <c r="C73" s="206"/>
      <c r="D73" s="8"/>
    </row>
    <row r="74" spans="1:12" x14ac:dyDescent="0.25">
      <c r="A74" s="206"/>
      <c r="B74" s="206"/>
      <c r="C74" s="206"/>
      <c r="D74" s="8"/>
    </row>
    <row r="75" spans="1:12" x14ac:dyDescent="0.25">
      <c r="A75" s="206"/>
      <c r="B75" s="206"/>
      <c r="C75" s="206"/>
      <c r="D75" s="8"/>
    </row>
    <row r="76" spans="1:12" x14ac:dyDescent="0.25">
      <c r="A76" s="206"/>
      <c r="B76" s="206"/>
      <c r="C76" s="206"/>
      <c r="D76" s="8"/>
    </row>
  </sheetData>
  <mergeCells count="73">
    <mergeCell ref="A76:C76"/>
    <mergeCell ref="A8:I8"/>
    <mergeCell ref="A70:C70"/>
    <mergeCell ref="A71:C71"/>
    <mergeCell ref="A72:C72"/>
    <mergeCell ref="A73:C73"/>
    <mergeCell ref="A74:C74"/>
    <mergeCell ref="A75:C75"/>
    <mergeCell ref="A64:C64"/>
    <mergeCell ref="A65:C65"/>
    <mergeCell ref="A66:C66"/>
    <mergeCell ref="A67:C67"/>
    <mergeCell ref="A68:C68"/>
    <mergeCell ref="A69:C69"/>
    <mergeCell ref="A58:C58"/>
    <mergeCell ref="A59:C59"/>
    <mergeCell ref="A60:C60"/>
    <mergeCell ref="A61:C61"/>
    <mergeCell ref="A62:C62"/>
    <mergeCell ref="A63:C63"/>
    <mergeCell ref="A52:C52"/>
    <mergeCell ref="A53:C53"/>
    <mergeCell ref="A54:C54"/>
    <mergeCell ref="A55:C55"/>
    <mergeCell ref="A56:C56"/>
    <mergeCell ref="A57:C57"/>
    <mergeCell ref="A51:C51"/>
    <mergeCell ref="A40:C40"/>
    <mergeCell ref="A41:C41"/>
    <mergeCell ref="A42:C42"/>
    <mergeCell ref="A43:C43"/>
    <mergeCell ref="A44:C44"/>
    <mergeCell ref="A45:C45"/>
    <mergeCell ref="A46:C46"/>
    <mergeCell ref="A47:C47"/>
    <mergeCell ref="A48:C48"/>
    <mergeCell ref="A49:C49"/>
    <mergeCell ref="A50:C50"/>
    <mergeCell ref="A39:C39"/>
    <mergeCell ref="A28:C28"/>
    <mergeCell ref="A29:C29"/>
    <mergeCell ref="A30:C30"/>
    <mergeCell ref="A31:C31"/>
    <mergeCell ref="A32:C32"/>
    <mergeCell ref="A33:C33"/>
    <mergeCell ref="A34:C34"/>
    <mergeCell ref="A35:C35"/>
    <mergeCell ref="A36:C36"/>
    <mergeCell ref="A37:C37"/>
    <mergeCell ref="A38:C38"/>
    <mergeCell ref="A27:C27"/>
    <mergeCell ref="A16:C16"/>
    <mergeCell ref="A17:C17"/>
    <mergeCell ref="A18:C18"/>
    <mergeCell ref="A19:C19"/>
    <mergeCell ref="A20:C20"/>
    <mergeCell ref="A21:C21"/>
    <mergeCell ref="A22:C22"/>
    <mergeCell ref="A23:C23"/>
    <mergeCell ref="A24:C24"/>
    <mergeCell ref="A25:C25"/>
    <mergeCell ref="A26:C26"/>
    <mergeCell ref="A10:I10"/>
    <mergeCell ref="A5:F5"/>
    <mergeCell ref="H5:L5"/>
    <mergeCell ref="A6:C6"/>
    <mergeCell ref="A7:C7"/>
    <mergeCell ref="A9:C9"/>
    <mergeCell ref="A15:I15"/>
    <mergeCell ref="A11:C11"/>
    <mergeCell ref="A12:C12"/>
    <mergeCell ref="A13:C13"/>
    <mergeCell ref="A14:C14"/>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K80"/>
  <sheetViews>
    <sheetView view="pageBreakPreview" zoomScale="80" zoomScaleNormal="100" zoomScaleSheetLayoutView="80" workbookViewId="0">
      <pane ySplit="6" topLeftCell="A7" activePane="bottomLeft" state="frozen"/>
      <selection pane="bottomLeft" activeCell="J12" sqref="I12:J12"/>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6" width="17.7109375" style="14" customWidth="1"/>
    <col min="7" max="7" width="16.5703125" style="14" customWidth="1"/>
    <col min="8" max="8" width="13.7109375" style="14" customWidth="1"/>
    <col min="9" max="10" width="10.5703125" style="14" customWidth="1"/>
    <col min="11" max="11" width="17" customWidth="1"/>
  </cols>
  <sheetData>
    <row r="4" spans="1:11" ht="15.75" thickBot="1" x14ac:dyDescent="0.3"/>
    <row r="5" spans="1:11" ht="15" customHeight="1" thickBot="1" x14ac:dyDescent="0.3">
      <c r="A5" s="187" t="s">
        <v>39</v>
      </c>
      <c r="B5" s="188"/>
      <c r="C5" s="188"/>
      <c r="D5" s="188"/>
      <c r="E5" s="188"/>
      <c r="F5" s="189"/>
      <c r="G5" s="187" t="s">
        <v>72</v>
      </c>
      <c r="H5" s="188"/>
      <c r="I5" s="188"/>
      <c r="J5" s="188"/>
      <c r="K5" s="189"/>
    </row>
    <row r="6" spans="1:11" s="2" customFormat="1" ht="54" customHeight="1" thickBot="1" x14ac:dyDescent="0.3">
      <c r="A6" s="190" t="s">
        <v>3</v>
      </c>
      <c r="B6" s="191"/>
      <c r="C6" s="191"/>
      <c r="D6" s="9" t="s">
        <v>11</v>
      </c>
      <c r="E6" s="9" t="s">
        <v>10</v>
      </c>
      <c r="F6" s="9" t="s">
        <v>5</v>
      </c>
      <c r="G6" s="6" t="s">
        <v>279</v>
      </c>
      <c r="H6" s="6" t="s">
        <v>0</v>
      </c>
      <c r="I6" s="6" t="s">
        <v>257</v>
      </c>
      <c r="J6" s="6" t="s">
        <v>258</v>
      </c>
      <c r="K6" s="6" t="s">
        <v>73</v>
      </c>
    </row>
    <row r="7" spans="1:11" s="1" customFormat="1" ht="36" customHeight="1" thickBot="1" x14ac:dyDescent="0.3">
      <c r="A7" s="192" t="s">
        <v>42</v>
      </c>
      <c r="B7" s="193"/>
      <c r="C7" s="194"/>
      <c r="D7" s="46" t="s">
        <v>40</v>
      </c>
      <c r="E7" s="27">
        <v>45411</v>
      </c>
      <c r="F7" s="46" t="s">
        <v>41</v>
      </c>
      <c r="G7" s="46" t="s">
        <v>8</v>
      </c>
      <c r="H7" s="46">
        <v>7160</v>
      </c>
      <c r="I7" s="47">
        <v>3698.15</v>
      </c>
      <c r="J7" s="47"/>
      <c r="K7" s="39"/>
    </row>
    <row r="8" spans="1:11" ht="15.75" customHeight="1" thickBot="1" x14ac:dyDescent="0.3">
      <c r="A8" s="185" t="s">
        <v>151</v>
      </c>
      <c r="B8" s="186"/>
      <c r="C8" s="186"/>
      <c r="D8" s="186"/>
      <c r="E8" s="186"/>
      <c r="F8" s="186"/>
      <c r="G8" s="186"/>
      <c r="H8" s="186"/>
      <c r="I8" s="102">
        <f>I7</f>
        <v>3698.15</v>
      </c>
      <c r="J8" s="92"/>
      <c r="K8" s="48">
        <f>I7</f>
        <v>3698.15</v>
      </c>
    </row>
    <row r="9" spans="1:11" ht="15.75" thickBot="1" x14ac:dyDescent="0.3">
      <c r="A9" s="197" t="s">
        <v>657</v>
      </c>
      <c r="B9" s="198"/>
      <c r="C9" s="198"/>
      <c r="D9" s="42" t="s">
        <v>311</v>
      </c>
      <c r="E9" s="155">
        <v>45644</v>
      </c>
      <c r="F9" s="43" t="s">
        <v>30</v>
      </c>
      <c r="G9" s="43">
        <v>28467</v>
      </c>
      <c r="H9" s="43">
        <v>81016</v>
      </c>
      <c r="I9" s="44"/>
      <c r="J9" s="44">
        <v>343.65</v>
      </c>
      <c r="K9" s="40"/>
    </row>
    <row r="10" spans="1:11" ht="15.75" thickBot="1" x14ac:dyDescent="0.3">
      <c r="A10" s="185" t="s">
        <v>625</v>
      </c>
      <c r="B10" s="186"/>
      <c r="C10" s="186"/>
      <c r="D10" s="186"/>
      <c r="E10" s="186"/>
      <c r="F10" s="186"/>
      <c r="G10" s="186"/>
      <c r="H10" s="186"/>
      <c r="I10" s="102">
        <f>SUM(I9:I9)</f>
        <v>0</v>
      </c>
      <c r="J10" s="102">
        <f>SUM(J9:J9)</f>
        <v>343.65</v>
      </c>
      <c r="K10" s="48">
        <f>I10+J10</f>
        <v>343.65</v>
      </c>
    </row>
    <row r="11" spans="1:11" x14ac:dyDescent="0.25">
      <c r="A11" s="199"/>
      <c r="B11" s="200"/>
      <c r="C11" s="200"/>
      <c r="D11" s="11"/>
      <c r="E11" s="15"/>
      <c r="F11" s="15"/>
      <c r="G11" s="15"/>
      <c r="H11" s="15"/>
      <c r="I11" s="22"/>
      <c r="J11" s="22"/>
      <c r="K11" s="4"/>
    </row>
    <row r="12" spans="1:11" x14ac:dyDescent="0.25">
      <c r="A12" s="199"/>
      <c r="B12" s="200"/>
      <c r="C12" s="200"/>
      <c r="D12" s="11"/>
      <c r="E12" s="15"/>
      <c r="F12" s="15"/>
      <c r="G12" s="15"/>
      <c r="H12" s="15"/>
      <c r="I12" s="177">
        <f>I8+I10</f>
        <v>3698.15</v>
      </c>
      <c r="J12" s="177">
        <f>J8+J10</f>
        <v>343.65</v>
      </c>
      <c r="K12" s="173">
        <f>K10+K8</f>
        <v>4041.8</v>
      </c>
    </row>
    <row r="13" spans="1:11" x14ac:dyDescent="0.25">
      <c r="A13" s="199"/>
      <c r="B13" s="200"/>
      <c r="C13" s="200"/>
      <c r="D13" s="11"/>
      <c r="E13" s="15"/>
      <c r="F13" s="15"/>
      <c r="G13" s="15"/>
      <c r="H13" s="15"/>
      <c r="I13" s="22"/>
      <c r="J13" s="22"/>
      <c r="K13" s="4"/>
    </row>
    <row r="14" spans="1:11" x14ac:dyDescent="0.25">
      <c r="A14" s="199"/>
      <c r="B14" s="200"/>
      <c r="C14" s="200"/>
      <c r="D14" s="11"/>
      <c r="E14" s="15"/>
      <c r="F14" s="15"/>
      <c r="G14" s="15"/>
      <c r="H14" s="15"/>
      <c r="I14" s="22"/>
      <c r="J14" s="22"/>
      <c r="K14" s="4"/>
    </row>
    <row r="15" spans="1:11" x14ac:dyDescent="0.25">
      <c r="A15" s="199"/>
      <c r="B15" s="200"/>
      <c r="C15" s="200"/>
      <c r="D15" s="11"/>
      <c r="E15" s="15"/>
      <c r="F15" s="15"/>
      <c r="G15" s="15"/>
      <c r="H15" s="15"/>
      <c r="I15" s="22"/>
      <c r="J15" s="22"/>
      <c r="K15" s="4"/>
    </row>
    <row r="16" spans="1:11" x14ac:dyDescent="0.25">
      <c r="A16" s="199"/>
      <c r="B16" s="200"/>
      <c r="C16" s="200"/>
      <c r="D16" s="11"/>
      <c r="E16" s="15"/>
      <c r="F16" s="15"/>
      <c r="G16" s="15"/>
      <c r="H16" s="15"/>
      <c r="I16" s="22"/>
      <c r="J16" s="22"/>
      <c r="K16" s="4"/>
    </row>
    <row r="17" spans="1:11" x14ac:dyDescent="0.25">
      <c r="A17" s="199"/>
      <c r="B17" s="200"/>
      <c r="C17" s="200"/>
      <c r="D17" s="11"/>
      <c r="E17" s="15"/>
      <c r="F17" s="15"/>
      <c r="G17" s="15"/>
      <c r="H17" s="15"/>
      <c r="I17" s="22"/>
      <c r="J17" s="22"/>
      <c r="K17" s="4"/>
    </row>
    <row r="18" spans="1:11" x14ac:dyDescent="0.25">
      <c r="A18" s="199"/>
      <c r="B18" s="200"/>
      <c r="C18" s="200"/>
      <c r="D18" s="11"/>
      <c r="E18" s="15"/>
      <c r="F18" s="15"/>
      <c r="G18" s="15"/>
      <c r="H18" s="15"/>
      <c r="I18" s="22"/>
      <c r="J18" s="22"/>
      <c r="K18" s="4"/>
    </row>
    <row r="19" spans="1:11" x14ac:dyDescent="0.25">
      <c r="A19" s="199"/>
      <c r="B19" s="200"/>
      <c r="C19" s="200"/>
      <c r="D19" s="11"/>
      <c r="E19" s="15"/>
      <c r="F19" s="15"/>
      <c r="G19" s="15"/>
      <c r="H19" s="15"/>
      <c r="I19" s="22"/>
      <c r="J19" s="22"/>
      <c r="K19" s="4"/>
    </row>
    <row r="20" spans="1:11" x14ac:dyDescent="0.25">
      <c r="A20" s="199"/>
      <c r="B20" s="200"/>
      <c r="C20" s="200"/>
      <c r="D20" s="11"/>
      <c r="E20" s="15"/>
      <c r="F20" s="15"/>
      <c r="G20" s="15"/>
      <c r="H20" s="15"/>
      <c r="I20" s="22"/>
      <c r="J20" s="22"/>
      <c r="K20" s="4"/>
    </row>
    <row r="21" spans="1:11" x14ac:dyDescent="0.25">
      <c r="A21" s="199"/>
      <c r="B21" s="200"/>
      <c r="C21" s="200"/>
      <c r="D21" s="11"/>
      <c r="E21" s="15"/>
      <c r="F21" s="15"/>
      <c r="G21" s="15"/>
      <c r="H21" s="15"/>
      <c r="I21" s="22"/>
      <c r="J21" s="22"/>
      <c r="K21" s="4"/>
    </row>
    <row r="22" spans="1:11" x14ac:dyDescent="0.25">
      <c r="A22" s="199"/>
      <c r="B22" s="200"/>
      <c r="C22" s="200"/>
      <c r="D22" s="11"/>
      <c r="E22" s="15"/>
      <c r="F22" s="15"/>
      <c r="G22" s="15"/>
      <c r="H22" s="15"/>
      <c r="I22" s="22"/>
      <c r="J22" s="22"/>
      <c r="K22" s="4"/>
    </row>
    <row r="23" spans="1:11" x14ac:dyDescent="0.25">
      <c r="A23" s="199"/>
      <c r="B23" s="200"/>
      <c r="C23" s="200"/>
      <c r="D23" s="11"/>
      <c r="E23" s="15"/>
      <c r="F23" s="15"/>
      <c r="G23" s="15"/>
      <c r="H23" s="15"/>
      <c r="I23" s="22"/>
      <c r="J23" s="22"/>
      <c r="K23" s="4"/>
    </row>
    <row r="24" spans="1:11" x14ac:dyDescent="0.25">
      <c r="A24" s="199"/>
      <c r="B24" s="200"/>
      <c r="C24" s="200"/>
      <c r="D24" s="11"/>
      <c r="E24" s="15"/>
      <c r="F24" s="15"/>
      <c r="G24" s="15"/>
      <c r="H24" s="15"/>
      <c r="I24" s="22"/>
      <c r="J24" s="22"/>
      <c r="K24" s="4"/>
    </row>
    <row r="25" spans="1:11" x14ac:dyDescent="0.25">
      <c r="A25" s="199"/>
      <c r="B25" s="200"/>
      <c r="C25" s="200"/>
      <c r="D25" s="11"/>
      <c r="E25" s="15"/>
      <c r="F25" s="15"/>
      <c r="G25" s="15"/>
      <c r="H25" s="15"/>
      <c r="I25" s="22"/>
      <c r="J25" s="22"/>
      <c r="K25" s="4"/>
    </row>
    <row r="26" spans="1:11" x14ac:dyDescent="0.25">
      <c r="A26" s="204"/>
      <c r="B26" s="205"/>
      <c r="C26" s="205"/>
      <c r="D26" s="12"/>
      <c r="E26" s="16"/>
      <c r="F26" s="16"/>
      <c r="G26" s="15"/>
      <c r="H26" s="15"/>
      <c r="I26" s="22"/>
      <c r="J26" s="22"/>
      <c r="K26" s="4"/>
    </row>
    <row r="27" spans="1:11" x14ac:dyDescent="0.25">
      <c r="A27" s="199"/>
      <c r="B27" s="200"/>
      <c r="C27" s="200"/>
      <c r="D27" s="11"/>
      <c r="E27" s="15"/>
      <c r="F27" s="15"/>
      <c r="G27" s="15"/>
      <c r="H27" s="15"/>
      <c r="I27" s="22"/>
      <c r="J27" s="22"/>
      <c r="K27" s="4"/>
    </row>
    <row r="28" spans="1:11" x14ac:dyDescent="0.25">
      <c r="A28" s="199"/>
      <c r="B28" s="200"/>
      <c r="C28" s="200"/>
      <c r="D28" s="11"/>
      <c r="E28" s="15"/>
      <c r="F28" s="15"/>
      <c r="G28" s="15"/>
      <c r="H28" s="15"/>
      <c r="I28" s="22"/>
      <c r="J28" s="22"/>
      <c r="K28" s="4"/>
    </row>
    <row r="29" spans="1:11" x14ac:dyDescent="0.25">
      <c r="A29" s="204"/>
      <c r="B29" s="205"/>
      <c r="C29" s="205"/>
      <c r="D29" s="12"/>
      <c r="E29" s="16"/>
      <c r="F29" s="16"/>
      <c r="G29" s="15"/>
      <c r="H29" s="15"/>
      <c r="I29" s="22"/>
      <c r="J29" s="22"/>
      <c r="K29" s="4"/>
    </row>
    <row r="30" spans="1:11" x14ac:dyDescent="0.25">
      <c r="A30" s="199"/>
      <c r="B30" s="200"/>
      <c r="C30" s="200"/>
      <c r="D30" s="11"/>
      <c r="E30" s="15"/>
      <c r="F30" s="15"/>
      <c r="G30" s="15"/>
      <c r="H30" s="15"/>
      <c r="I30" s="22"/>
      <c r="J30" s="22"/>
      <c r="K30" s="4"/>
    </row>
    <row r="31" spans="1:11" x14ac:dyDescent="0.25">
      <c r="A31" s="199"/>
      <c r="B31" s="200"/>
      <c r="C31" s="200"/>
      <c r="D31" s="11"/>
      <c r="E31" s="15"/>
      <c r="F31" s="15"/>
      <c r="G31" s="15"/>
      <c r="H31" s="15"/>
      <c r="I31" s="22"/>
      <c r="J31" s="22"/>
      <c r="K31" s="4"/>
    </row>
    <row r="32" spans="1:11" x14ac:dyDescent="0.25">
      <c r="A32" s="204"/>
      <c r="B32" s="205"/>
      <c r="C32" s="205"/>
      <c r="D32" s="12"/>
      <c r="E32" s="16"/>
      <c r="F32" s="16"/>
      <c r="G32" s="15"/>
      <c r="H32" s="15"/>
      <c r="I32" s="22"/>
      <c r="J32" s="22"/>
      <c r="K32" s="4"/>
    </row>
    <row r="33" spans="1:11" x14ac:dyDescent="0.25">
      <c r="A33" s="199"/>
      <c r="B33" s="200"/>
      <c r="C33" s="200"/>
      <c r="D33" s="11"/>
      <c r="E33" s="15"/>
      <c r="F33" s="15"/>
      <c r="G33" s="15"/>
      <c r="H33" s="15"/>
      <c r="I33" s="22"/>
      <c r="J33" s="22"/>
      <c r="K33" s="4"/>
    </row>
    <row r="34" spans="1:11" x14ac:dyDescent="0.25">
      <c r="A34" s="199"/>
      <c r="B34" s="200"/>
      <c r="C34" s="200"/>
      <c r="D34" s="11"/>
      <c r="E34" s="15"/>
      <c r="F34" s="15"/>
      <c r="G34" s="15"/>
      <c r="H34" s="15"/>
      <c r="I34" s="22"/>
      <c r="J34" s="22"/>
      <c r="K34" s="4"/>
    </row>
    <row r="35" spans="1:11" x14ac:dyDescent="0.25">
      <c r="A35" s="199"/>
      <c r="B35" s="200"/>
      <c r="C35" s="200"/>
      <c r="D35" s="11"/>
      <c r="E35" s="15"/>
      <c r="F35" s="15"/>
      <c r="G35" s="15"/>
      <c r="H35" s="15"/>
      <c r="I35" s="22"/>
      <c r="J35" s="22"/>
      <c r="K35" s="4"/>
    </row>
    <row r="36" spans="1:11" x14ac:dyDescent="0.25">
      <c r="A36" s="204"/>
      <c r="B36" s="205"/>
      <c r="C36" s="205"/>
      <c r="D36" s="12"/>
      <c r="E36" s="16"/>
      <c r="F36" s="16"/>
      <c r="G36" s="15"/>
      <c r="H36" s="15"/>
      <c r="I36" s="22"/>
      <c r="J36" s="22"/>
      <c r="K36" s="4"/>
    </row>
    <row r="37" spans="1:11" x14ac:dyDescent="0.25">
      <c r="A37" s="199"/>
      <c r="B37" s="200"/>
      <c r="C37" s="200"/>
      <c r="D37" s="11"/>
      <c r="E37" s="15"/>
      <c r="F37" s="15"/>
      <c r="G37" s="15"/>
      <c r="H37" s="15"/>
      <c r="I37" s="22"/>
      <c r="J37" s="22"/>
      <c r="K37" s="4"/>
    </row>
    <row r="38" spans="1:11" x14ac:dyDescent="0.25">
      <c r="A38" s="199"/>
      <c r="B38" s="200"/>
      <c r="C38" s="200"/>
      <c r="D38" s="11"/>
      <c r="E38" s="15"/>
      <c r="F38" s="15"/>
      <c r="G38" s="15"/>
      <c r="H38" s="15"/>
      <c r="I38" s="22"/>
      <c r="J38" s="22"/>
      <c r="K38" s="4"/>
    </row>
    <row r="39" spans="1:11" x14ac:dyDescent="0.25">
      <c r="A39" s="199"/>
      <c r="B39" s="200"/>
      <c r="C39" s="200"/>
      <c r="D39" s="11"/>
      <c r="E39" s="15"/>
      <c r="F39" s="15"/>
      <c r="G39" s="15"/>
      <c r="H39" s="15"/>
      <c r="I39" s="22"/>
      <c r="J39" s="22"/>
      <c r="K39" s="4"/>
    </row>
    <row r="40" spans="1:11" x14ac:dyDescent="0.25">
      <c r="A40" s="199"/>
      <c r="B40" s="200"/>
      <c r="C40" s="200"/>
      <c r="D40" s="11"/>
      <c r="E40" s="15"/>
      <c r="F40" s="15"/>
      <c r="G40" s="15"/>
      <c r="H40" s="15"/>
      <c r="I40" s="22"/>
      <c r="J40" s="22"/>
      <c r="K40" s="4"/>
    </row>
    <row r="41" spans="1:11" x14ac:dyDescent="0.25">
      <c r="A41" s="199"/>
      <c r="B41" s="200"/>
      <c r="C41" s="200"/>
      <c r="D41" s="11"/>
      <c r="E41" s="15"/>
      <c r="F41" s="15"/>
      <c r="G41" s="15"/>
      <c r="H41" s="15"/>
      <c r="I41" s="22"/>
      <c r="J41" s="22"/>
      <c r="K41" s="4"/>
    </row>
    <row r="42" spans="1:11" x14ac:dyDescent="0.25">
      <c r="A42" s="199"/>
      <c r="B42" s="200"/>
      <c r="C42" s="200"/>
      <c r="D42" s="11"/>
      <c r="E42" s="15"/>
      <c r="F42" s="15"/>
      <c r="G42" s="15"/>
      <c r="H42" s="15"/>
      <c r="I42" s="22"/>
      <c r="J42" s="22"/>
      <c r="K42" s="4"/>
    </row>
    <row r="43" spans="1:11" x14ac:dyDescent="0.25">
      <c r="A43" s="199"/>
      <c r="B43" s="200"/>
      <c r="C43" s="200"/>
      <c r="D43" s="11"/>
      <c r="E43" s="15"/>
      <c r="F43" s="15"/>
      <c r="G43" s="15"/>
      <c r="H43" s="15"/>
      <c r="I43" s="22"/>
      <c r="J43" s="22"/>
      <c r="K43" s="4"/>
    </row>
    <row r="44" spans="1:11" x14ac:dyDescent="0.25">
      <c r="A44" s="199"/>
      <c r="B44" s="200"/>
      <c r="C44" s="200"/>
      <c r="D44" s="11"/>
      <c r="E44" s="15"/>
      <c r="F44" s="15"/>
      <c r="G44" s="15"/>
      <c r="H44" s="15"/>
      <c r="I44" s="22"/>
      <c r="J44" s="22"/>
      <c r="K44" s="4"/>
    </row>
    <row r="45" spans="1:11" x14ac:dyDescent="0.25">
      <c r="A45" s="199"/>
      <c r="B45" s="200"/>
      <c r="C45" s="200"/>
      <c r="D45" s="11"/>
      <c r="E45" s="15"/>
      <c r="F45" s="15"/>
      <c r="G45" s="15"/>
      <c r="H45" s="15"/>
      <c r="I45" s="22"/>
      <c r="J45" s="22"/>
      <c r="K45" s="4"/>
    </row>
    <row r="46" spans="1:11" x14ac:dyDescent="0.25">
      <c r="A46" s="199"/>
      <c r="B46" s="200"/>
      <c r="C46" s="200"/>
      <c r="D46" s="11"/>
      <c r="E46" s="15"/>
      <c r="F46" s="15"/>
      <c r="G46" s="15"/>
      <c r="H46" s="15"/>
      <c r="I46" s="22"/>
      <c r="J46" s="22"/>
      <c r="K46" s="4"/>
    </row>
    <row r="47" spans="1:11" x14ac:dyDescent="0.25">
      <c r="A47" s="201"/>
      <c r="B47" s="202"/>
      <c r="C47" s="202"/>
      <c r="D47" s="25"/>
      <c r="E47" s="17"/>
      <c r="F47" s="17"/>
      <c r="G47" s="15"/>
      <c r="H47" s="15"/>
      <c r="I47" s="22"/>
      <c r="J47" s="22"/>
      <c r="K47" s="4"/>
    </row>
    <row r="48" spans="1:11" x14ac:dyDescent="0.25">
      <c r="A48" s="199"/>
      <c r="B48" s="200"/>
      <c r="C48" s="200"/>
      <c r="D48" s="11"/>
      <c r="E48" s="15"/>
      <c r="F48" s="15"/>
      <c r="G48" s="15"/>
      <c r="H48" s="15"/>
      <c r="I48" s="22"/>
      <c r="J48" s="22"/>
      <c r="K48" s="4"/>
    </row>
    <row r="49" spans="1:11" x14ac:dyDescent="0.25">
      <c r="A49" s="199"/>
      <c r="B49" s="200"/>
      <c r="C49" s="200"/>
      <c r="D49" s="11"/>
      <c r="E49" s="15"/>
      <c r="F49" s="15"/>
      <c r="G49" s="15"/>
      <c r="H49" s="15"/>
      <c r="I49" s="22"/>
      <c r="J49" s="22"/>
      <c r="K49" s="4"/>
    </row>
    <row r="50" spans="1:11" x14ac:dyDescent="0.25">
      <c r="A50" s="199"/>
      <c r="B50" s="200"/>
      <c r="C50" s="200"/>
      <c r="D50" s="11"/>
      <c r="E50" s="15"/>
      <c r="F50" s="15"/>
      <c r="G50" s="15"/>
      <c r="H50" s="15"/>
      <c r="I50" s="22"/>
      <c r="J50" s="22"/>
      <c r="K50" s="4"/>
    </row>
    <row r="51" spans="1:11" x14ac:dyDescent="0.25">
      <c r="A51" s="199"/>
      <c r="B51" s="200"/>
      <c r="C51" s="200"/>
      <c r="D51" s="11"/>
      <c r="E51" s="15"/>
      <c r="F51" s="15"/>
      <c r="G51" s="15"/>
      <c r="H51" s="15"/>
      <c r="I51" s="22"/>
      <c r="J51" s="22"/>
      <c r="K51" s="4"/>
    </row>
    <row r="52" spans="1:11" x14ac:dyDescent="0.25">
      <c r="A52" s="199"/>
      <c r="B52" s="200"/>
      <c r="C52" s="200"/>
      <c r="D52" s="11"/>
      <c r="E52" s="15"/>
      <c r="F52" s="15"/>
      <c r="G52" s="15"/>
      <c r="H52" s="15"/>
      <c r="I52" s="22"/>
      <c r="J52" s="22"/>
      <c r="K52" s="4"/>
    </row>
    <row r="53" spans="1:11" x14ac:dyDescent="0.25">
      <c r="A53" s="199"/>
      <c r="B53" s="200"/>
      <c r="C53" s="200"/>
      <c r="D53" s="11"/>
      <c r="E53" s="15"/>
      <c r="F53" s="15"/>
      <c r="G53" s="15"/>
      <c r="H53" s="15"/>
      <c r="I53" s="22"/>
      <c r="J53" s="22"/>
      <c r="K53" s="4"/>
    </row>
    <row r="54" spans="1:11" x14ac:dyDescent="0.25">
      <c r="A54" s="199"/>
      <c r="B54" s="200"/>
      <c r="C54" s="200"/>
      <c r="D54" s="11"/>
      <c r="E54" s="15"/>
      <c r="F54" s="15"/>
      <c r="G54" s="15"/>
      <c r="H54" s="15"/>
      <c r="I54" s="22"/>
      <c r="J54" s="22"/>
      <c r="K54" s="4"/>
    </row>
    <row r="55" spans="1:11" x14ac:dyDescent="0.25">
      <c r="A55" s="199"/>
      <c r="B55" s="200"/>
      <c r="C55" s="200"/>
      <c r="D55" s="11"/>
      <c r="E55" s="15"/>
      <c r="F55" s="15"/>
      <c r="G55" s="15"/>
      <c r="H55" s="15"/>
      <c r="I55" s="22"/>
      <c r="J55" s="22"/>
      <c r="K55" s="4"/>
    </row>
    <row r="56" spans="1:11" x14ac:dyDescent="0.25">
      <c r="A56" s="199"/>
      <c r="B56" s="200"/>
      <c r="C56" s="200"/>
      <c r="D56" s="11"/>
      <c r="E56" s="15"/>
      <c r="F56" s="15"/>
      <c r="G56" s="15"/>
      <c r="H56" s="15"/>
      <c r="I56" s="22"/>
      <c r="J56" s="22"/>
      <c r="K56" s="4"/>
    </row>
    <row r="57" spans="1:11" x14ac:dyDescent="0.25">
      <c r="A57" s="199"/>
      <c r="B57" s="200"/>
      <c r="C57" s="200"/>
      <c r="D57" s="11"/>
      <c r="E57" s="15"/>
      <c r="F57" s="15"/>
      <c r="G57" s="15"/>
      <c r="H57" s="15"/>
      <c r="I57" s="22"/>
      <c r="J57" s="22"/>
      <c r="K57" s="4"/>
    </row>
    <row r="58" spans="1:11" x14ac:dyDescent="0.25">
      <c r="A58" s="199"/>
      <c r="B58" s="200"/>
      <c r="C58" s="200"/>
      <c r="D58" s="11"/>
      <c r="E58" s="15"/>
      <c r="F58" s="15"/>
      <c r="G58" s="15"/>
      <c r="H58" s="15"/>
      <c r="I58" s="22"/>
      <c r="J58" s="22"/>
      <c r="K58" s="4"/>
    </row>
    <row r="59" spans="1:11" x14ac:dyDescent="0.25">
      <c r="A59" s="199"/>
      <c r="B59" s="200"/>
      <c r="C59" s="200"/>
      <c r="D59" s="11"/>
      <c r="E59" s="15"/>
      <c r="F59" s="15"/>
      <c r="G59" s="15"/>
      <c r="H59" s="15"/>
      <c r="I59" s="22"/>
      <c r="J59" s="22"/>
      <c r="K59" s="4"/>
    </row>
    <row r="60" spans="1:11" x14ac:dyDescent="0.25">
      <c r="A60" s="204"/>
      <c r="B60" s="205"/>
      <c r="C60" s="205"/>
      <c r="D60" s="12"/>
      <c r="E60" s="16"/>
      <c r="F60" s="16"/>
      <c r="G60" s="15"/>
      <c r="H60" s="15"/>
      <c r="I60" s="22"/>
      <c r="J60" s="22"/>
      <c r="K60" s="4"/>
    </row>
    <row r="61" spans="1:11" x14ac:dyDescent="0.25">
      <c r="A61" s="199"/>
      <c r="B61" s="200"/>
      <c r="C61" s="200"/>
      <c r="D61" s="11"/>
      <c r="E61" s="15"/>
      <c r="F61" s="15"/>
      <c r="G61" s="15"/>
      <c r="H61" s="15"/>
      <c r="I61" s="22"/>
      <c r="J61" s="22"/>
      <c r="K61" s="4"/>
    </row>
    <row r="62" spans="1:11" x14ac:dyDescent="0.25">
      <c r="A62" s="199"/>
      <c r="B62" s="200"/>
      <c r="C62" s="200"/>
      <c r="D62" s="11"/>
      <c r="E62" s="15"/>
      <c r="F62" s="15"/>
      <c r="G62" s="15"/>
      <c r="H62" s="15"/>
      <c r="I62" s="22"/>
      <c r="J62" s="22"/>
      <c r="K62" s="4"/>
    </row>
    <row r="63" spans="1:11" x14ac:dyDescent="0.25">
      <c r="A63" s="204"/>
      <c r="B63" s="205"/>
      <c r="C63" s="205"/>
      <c r="D63" s="12"/>
      <c r="E63" s="16"/>
      <c r="F63" s="16"/>
      <c r="G63" s="15"/>
      <c r="H63" s="15"/>
      <c r="I63" s="22"/>
      <c r="J63" s="22"/>
      <c r="K63" s="4"/>
    </row>
    <row r="64" spans="1:11" x14ac:dyDescent="0.25">
      <c r="A64" s="199"/>
      <c r="B64" s="200"/>
      <c r="C64" s="200"/>
      <c r="D64" s="11"/>
      <c r="E64" s="15"/>
      <c r="F64" s="15"/>
      <c r="G64" s="15"/>
      <c r="H64" s="15"/>
      <c r="I64" s="22"/>
      <c r="J64" s="22"/>
      <c r="K64" s="4"/>
    </row>
    <row r="65" spans="1:11" x14ac:dyDescent="0.25">
      <c r="A65" s="199"/>
      <c r="B65" s="200"/>
      <c r="C65" s="200"/>
      <c r="D65" s="11"/>
      <c r="E65" s="15"/>
      <c r="F65" s="15"/>
      <c r="G65" s="15"/>
      <c r="H65" s="15"/>
      <c r="I65" s="22"/>
      <c r="J65" s="22"/>
      <c r="K65" s="4"/>
    </row>
    <row r="66" spans="1:11" x14ac:dyDescent="0.25">
      <c r="A66" s="199"/>
      <c r="B66" s="200"/>
      <c r="C66" s="200"/>
      <c r="D66" s="11"/>
      <c r="E66" s="15"/>
      <c r="F66" s="15"/>
      <c r="G66" s="15"/>
      <c r="H66" s="15"/>
      <c r="I66" s="22"/>
      <c r="J66" s="22"/>
      <c r="K66" s="4"/>
    </row>
    <row r="67" spans="1:11" x14ac:dyDescent="0.25">
      <c r="A67" s="204"/>
      <c r="B67" s="205"/>
      <c r="C67" s="205"/>
      <c r="D67" s="12"/>
      <c r="E67" s="16"/>
      <c r="F67" s="16"/>
      <c r="G67" s="15"/>
      <c r="H67" s="15"/>
      <c r="I67" s="22"/>
      <c r="J67" s="22"/>
      <c r="K67" s="4"/>
    </row>
    <row r="68" spans="1:11" x14ac:dyDescent="0.25">
      <c r="A68" s="199"/>
      <c r="B68" s="200"/>
      <c r="C68" s="200"/>
      <c r="D68" s="11"/>
      <c r="E68" s="15"/>
      <c r="F68" s="15"/>
      <c r="G68" s="15"/>
      <c r="H68" s="15"/>
      <c r="I68" s="22"/>
      <c r="J68" s="22"/>
      <c r="K68" s="4"/>
    </row>
    <row r="69" spans="1:11" x14ac:dyDescent="0.25">
      <c r="A69" s="199"/>
      <c r="B69" s="200"/>
      <c r="C69" s="200"/>
      <c r="D69" s="11"/>
      <c r="E69" s="15"/>
      <c r="F69" s="15"/>
      <c r="G69" s="15"/>
      <c r="H69" s="15"/>
      <c r="I69" s="22"/>
      <c r="J69" s="22"/>
      <c r="K69" s="4"/>
    </row>
    <row r="70" spans="1:11" x14ac:dyDescent="0.25">
      <c r="A70" s="199"/>
      <c r="B70" s="200"/>
      <c r="C70" s="200"/>
      <c r="D70" s="11"/>
      <c r="E70" s="15"/>
      <c r="F70" s="15"/>
      <c r="G70" s="15"/>
      <c r="H70" s="15"/>
      <c r="I70" s="22"/>
      <c r="J70" s="22"/>
      <c r="K70" s="4"/>
    </row>
    <row r="71" spans="1:11" ht="30" customHeight="1" thickBot="1" x14ac:dyDescent="0.3">
      <c r="A71" s="207"/>
      <c r="B71" s="208"/>
      <c r="C71" s="208"/>
      <c r="D71" s="13"/>
      <c r="E71" s="18"/>
      <c r="F71" s="18"/>
      <c r="G71" s="18"/>
      <c r="H71" s="18"/>
      <c r="I71" s="23"/>
      <c r="J71" s="23"/>
      <c r="K71" s="5"/>
    </row>
    <row r="72" spans="1:11" x14ac:dyDescent="0.25">
      <c r="A72" s="206"/>
      <c r="B72" s="206"/>
      <c r="C72" s="206"/>
      <c r="D72" s="8"/>
    </row>
    <row r="73" spans="1:11" x14ac:dyDescent="0.25">
      <c r="A73" s="206"/>
      <c r="B73" s="206"/>
      <c r="C73" s="206"/>
      <c r="D73" s="8"/>
    </row>
    <row r="74" spans="1:11" x14ac:dyDescent="0.25">
      <c r="A74" s="206"/>
      <c r="B74" s="206"/>
      <c r="C74" s="206"/>
      <c r="D74" s="8"/>
    </row>
    <row r="75" spans="1:11" x14ac:dyDescent="0.25">
      <c r="A75" s="206"/>
      <c r="B75" s="206"/>
      <c r="C75" s="206"/>
      <c r="D75" s="8"/>
    </row>
    <row r="76" spans="1:11" x14ac:dyDescent="0.25">
      <c r="A76" s="206"/>
      <c r="B76" s="206"/>
      <c r="C76" s="206"/>
      <c r="D76" s="8"/>
    </row>
    <row r="77" spans="1:11" x14ac:dyDescent="0.25">
      <c r="A77" s="206"/>
      <c r="B77" s="206"/>
      <c r="C77" s="206"/>
      <c r="D77" s="8"/>
    </row>
    <row r="78" spans="1:11" x14ac:dyDescent="0.25">
      <c r="A78" s="206"/>
      <c r="B78" s="206"/>
      <c r="C78" s="206"/>
      <c r="D78" s="8"/>
    </row>
    <row r="79" spans="1:11" x14ac:dyDescent="0.25">
      <c r="A79" s="206"/>
      <c r="B79" s="206"/>
      <c r="C79" s="206"/>
      <c r="D79" s="8"/>
    </row>
    <row r="80" spans="1:11" x14ac:dyDescent="0.25">
      <c r="A80" s="206"/>
      <c r="B80" s="206"/>
      <c r="C80" s="206"/>
      <c r="D80" s="8"/>
    </row>
  </sheetData>
  <mergeCells count="77">
    <mergeCell ref="A80:C80"/>
    <mergeCell ref="A74:C74"/>
    <mergeCell ref="A75:C75"/>
    <mergeCell ref="A76:C76"/>
    <mergeCell ref="A77:C77"/>
    <mergeCell ref="A78:C78"/>
    <mergeCell ref="A79:C79"/>
    <mergeCell ref="A73:C73"/>
    <mergeCell ref="A62:C62"/>
    <mergeCell ref="A63:C63"/>
    <mergeCell ref="A64:C64"/>
    <mergeCell ref="A65:C65"/>
    <mergeCell ref="A66:C66"/>
    <mergeCell ref="A67:C67"/>
    <mergeCell ref="A68:C68"/>
    <mergeCell ref="A69:C69"/>
    <mergeCell ref="A70:C70"/>
    <mergeCell ref="A71:C71"/>
    <mergeCell ref="A72:C72"/>
    <mergeCell ref="A61:C61"/>
    <mergeCell ref="A50:C50"/>
    <mergeCell ref="A51:C51"/>
    <mergeCell ref="A52:C52"/>
    <mergeCell ref="A53:C53"/>
    <mergeCell ref="A54:C54"/>
    <mergeCell ref="A55:C55"/>
    <mergeCell ref="A56:C56"/>
    <mergeCell ref="A57:C57"/>
    <mergeCell ref="A58:C58"/>
    <mergeCell ref="A59:C59"/>
    <mergeCell ref="A60:C60"/>
    <mergeCell ref="A49:C49"/>
    <mergeCell ref="A38:C38"/>
    <mergeCell ref="A39:C39"/>
    <mergeCell ref="A40:C40"/>
    <mergeCell ref="A41:C41"/>
    <mergeCell ref="A42:C42"/>
    <mergeCell ref="A43:C43"/>
    <mergeCell ref="A44:C44"/>
    <mergeCell ref="A45:C45"/>
    <mergeCell ref="A46:C46"/>
    <mergeCell ref="A47:C47"/>
    <mergeCell ref="A48:C48"/>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5:F5"/>
    <mergeCell ref="G5:K5"/>
    <mergeCell ref="A6:C6"/>
    <mergeCell ref="A7:C7"/>
    <mergeCell ref="A9:C9"/>
    <mergeCell ref="A11:C11"/>
    <mergeCell ref="A12:C12"/>
    <mergeCell ref="A10:H10"/>
    <mergeCell ref="A8:H8"/>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L72"/>
  <sheetViews>
    <sheetView view="pageBreakPreview" zoomScale="80" zoomScaleNormal="100" zoomScaleSheetLayoutView="80" workbookViewId="0">
      <pane ySplit="6" topLeftCell="A10" activePane="bottomLeft" state="frozen"/>
      <selection pane="bottomLeft" activeCell="K26" sqref="J26:K26"/>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7" width="17.7109375" style="14" customWidth="1"/>
    <col min="8" max="8" width="16.5703125" style="14" customWidth="1"/>
    <col min="9" max="10" width="13.7109375" style="14" customWidth="1"/>
    <col min="11" max="11" width="10.5703125" style="14" customWidth="1"/>
    <col min="12" max="12" width="17" customWidth="1"/>
  </cols>
  <sheetData>
    <row r="4" spans="1:12" ht="15.75" thickBot="1" x14ac:dyDescent="0.3"/>
    <row r="5" spans="1:12" ht="15" customHeight="1" thickBot="1" x14ac:dyDescent="0.3">
      <c r="A5" s="187" t="s">
        <v>43</v>
      </c>
      <c r="B5" s="188"/>
      <c r="C5" s="188"/>
      <c r="D5" s="188"/>
      <c r="E5" s="188"/>
      <c r="F5" s="189"/>
      <c r="G5" s="93"/>
      <c r="H5" s="187" t="s">
        <v>72</v>
      </c>
      <c r="I5" s="188"/>
      <c r="J5" s="188"/>
      <c r="K5" s="188"/>
      <c r="L5" s="189"/>
    </row>
    <row r="6" spans="1:12" s="2" customFormat="1" ht="54" customHeight="1" thickBot="1" x14ac:dyDescent="0.3">
      <c r="A6" s="190" t="s">
        <v>3</v>
      </c>
      <c r="B6" s="191"/>
      <c r="C6" s="191"/>
      <c r="D6" s="9" t="s">
        <v>11</v>
      </c>
      <c r="E6" s="9" t="s">
        <v>10</v>
      </c>
      <c r="F6" s="9" t="s">
        <v>5</v>
      </c>
      <c r="G6" s="6" t="s">
        <v>279</v>
      </c>
      <c r="H6" s="6" t="s">
        <v>316</v>
      </c>
      <c r="I6" s="6" t="s">
        <v>0</v>
      </c>
      <c r="J6" s="6" t="s">
        <v>257</v>
      </c>
      <c r="K6" s="6" t="s">
        <v>258</v>
      </c>
      <c r="L6" s="6" t="s">
        <v>73</v>
      </c>
    </row>
    <row r="7" spans="1:12" s="1" customFormat="1" ht="36" customHeight="1" thickBot="1" x14ac:dyDescent="0.3">
      <c r="A7" s="192" t="s">
        <v>46</v>
      </c>
      <c r="B7" s="193"/>
      <c r="C7" s="194"/>
      <c r="D7" s="46" t="s">
        <v>44</v>
      </c>
      <c r="E7" s="27">
        <v>45412</v>
      </c>
      <c r="F7" s="46" t="s">
        <v>41</v>
      </c>
      <c r="G7" s="46" t="s">
        <v>8</v>
      </c>
      <c r="H7" s="46"/>
      <c r="I7" s="46" t="s">
        <v>45</v>
      </c>
      <c r="J7" s="47">
        <v>1496.62</v>
      </c>
      <c r="K7" s="47"/>
      <c r="L7" s="39"/>
    </row>
    <row r="8" spans="1:12" s="1" customFormat="1" ht="15" customHeight="1" thickBot="1" x14ac:dyDescent="0.3">
      <c r="A8" s="251" t="s">
        <v>147</v>
      </c>
      <c r="B8" s="252"/>
      <c r="C8" s="252"/>
      <c r="D8" s="252"/>
      <c r="E8" s="252"/>
      <c r="F8" s="252"/>
      <c r="G8" s="252"/>
      <c r="H8" s="252"/>
      <c r="I8" s="252"/>
      <c r="J8" s="41">
        <f>J7</f>
        <v>1496.62</v>
      </c>
      <c r="K8" s="171"/>
      <c r="L8" s="41">
        <f>J7</f>
        <v>1496.62</v>
      </c>
    </row>
    <row r="9" spans="1:12" ht="30" x14ac:dyDescent="0.25">
      <c r="A9" s="213" t="s">
        <v>65</v>
      </c>
      <c r="B9" s="214"/>
      <c r="C9" s="214"/>
      <c r="D9" s="36" t="s">
        <v>67</v>
      </c>
      <c r="E9" s="37">
        <v>45415</v>
      </c>
      <c r="F9" s="36" t="s">
        <v>66</v>
      </c>
      <c r="G9" s="36" t="s">
        <v>8</v>
      </c>
      <c r="H9" s="36"/>
      <c r="I9" s="36" t="s">
        <v>8</v>
      </c>
      <c r="J9" s="38">
        <v>1500</v>
      </c>
      <c r="K9" s="38"/>
      <c r="L9" s="40"/>
    </row>
    <row r="10" spans="1:12" x14ac:dyDescent="0.25">
      <c r="A10" s="199" t="s">
        <v>74</v>
      </c>
      <c r="B10" s="200"/>
      <c r="C10" s="200"/>
      <c r="D10" s="15" t="s">
        <v>40</v>
      </c>
      <c r="E10" s="54">
        <v>45418</v>
      </c>
      <c r="F10" s="15" t="s">
        <v>7</v>
      </c>
      <c r="G10" s="15" t="s">
        <v>8</v>
      </c>
      <c r="H10" s="15"/>
      <c r="I10" s="15">
        <v>897448</v>
      </c>
      <c r="J10" s="22">
        <v>3199</v>
      </c>
      <c r="K10" s="22"/>
      <c r="L10" s="4"/>
    </row>
    <row r="11" spans="1:12" ht="30.75" thickBot="1" x14ac:dyDescent="0.3">
      <c r="A11" s="199" t="s">
        <v>144</v>
      </c>
      <c r="B11" s="200"/>
      <c r="C11" s="200"/>
      <c r="D11" s="15" t="s">
        <v>44</v>
      </c>
      <c r="E11" s="54">
        <v>45442</v>
      </c>
      <c r="F11" s="15" t="s">
        <v>7</v>
      </c>
      <c r="G11" s="15" t="s">
        <v>8</v>
      </c>
      <c r="H11" s="15"/>
      <c r="I11" s="15" t="s">
        <v>145</v>
      </c>
      <c r="J11" s="22">
        <v>71.08</v>
      </c>
      <c r="K11" s="22"/>
      <c r="L11" s="4"/>
    </row>
    <row r="12" spans="1:12" s="1" customFormat="1" ht="15" customHeight="1" thickBot="1" x14ac:dyDescent="0.3">
      <c r="A12" s="251" t="s">
        <v>146</v>
      </c>
      <c r="B12" s="252"/>
      <c r="C12" s="252"/>
      <c r="D12" s="252"/>
      <c r="E12" s="252"/>
      <c r="F12" s="252"/>
      <c r="G12" s="252"/>
      <c r="H12" s="252"/>
      <c r="I12" s="253"/>
      <c r="J12" s="41">
        <f>J9+J10+J11</f>
        <v>4770.08</v>
      </c>
      <c r="K12" s="171"/>
      <c r="L12" s="41">
        <f>J9+J10+J11</f>
        <v>4770.08</v>
      </c>
    </row>
    <row r="13" spans="1:12" ht="15.75" thickBot="1" x14ac:dyDescent="0.3">
      <c r="A13" s="199" t="s">
        <v>361</v>
      </c>
      <c r="B13" s="200"/>
      <c r="C13" s="200"/>
      <c r="D13" s="11" t="s">
        <v>311</v>
      </c>
      <c r="E13" s="54">
        <v>45511</v>
      </c>
      <c r="F13" s="15" t="s">
        <v>30</v>
      </c>
      <c r="G13" s="15">
        <v>26171</v>
      </c>
      <c r="H13" s="15" t="s">
        <v>362</v>
      </c>
      <c r="I13" s="15">
        <v>75550</v>
      </c>
      <c r="J13" s="110"/>
      <c r="K13" s="22">
        <v>574.20000000000005</v>
      </c>
      <c r="L13" s="4"/>
    </row>
    <row r="14" spans="1:12" ht="16.5" thickTop="1" thickBot="1" x14ac:dyDescent="0.3">
      <c r="A14" s="221" t="s">
        <v>342</v>
      </c>
      <c r="B14" s="221"/>
      <c r="C14" s="221"/>
      <c r="D14" s="221"/>
      <c r="E14" s="221"/>
      <c r="F14" s="221"/>
      <c r="G14" s="221"/>
      <c r="H14" s="221"/>
      <c r="I14" s="221"/>
      <c r="J14" s="143">
        <f>SUM(J13:J13)</f>
        <v>0</v>
      </c>
      <c r="K14" s="143">
        <f>SUM(K13:K13)</f>
        <v>574.20000000000005</v>
      </c>
      <c r="L14" s="144">
        <f>J14+K14</f>
        <v>574.20000000000005</v>
      </c>
    </row>
    <row r="15" spans="1:12" ht="16.5" thickTop="1" thickBot="1" x14ac:dyDescent="0.3">
      <c r="A15" s="197" t="s">
        <v>468</v>
      </c>
      <c r="B15" s="198"/>
      <c r="C15" s="198"/>
      <c r="D15" s="42" t="s">
        <v>83</v>
      </c>
      <c r="E15" s="53">
        <v>45565</v>
      </c>
      <c r="F15" s="43" t="s">
        <v>41</v>
      </c>
      <c r="G15" s="43" t="s">
        <v>8</v>
      </c>
      <c r="H15" s="43"/>
      <c r="I15" s="43" t="s">
        <v>469</v>
      </c>
      <c r="J15" s="159">
        <v>1943</v>
      </c>
      <c r="K15" s="44"/>
      <c r="L15" s="40"/>
    </row>
    <row r="16" spans="1:12" ht="16.5" thickTop="1" thickBot="1" x14ac:dyDescent="0.3">
      <c r="A16" s="221" t="s">
        <v>435</v>
      </c>
      <c r="B16" s="221"/>
      <c r="C16" s="221"/>
      <c r="D16" s="221"/>
      <c r="E16" s="221"/>
      <c r="F16" s="221"/>
      <c r="G16" s="221"/>
      <c r="H16" s="221"/>
      <c r="I16" s="221"/>
      <c r="J16" s="143">
        <f>SUM(J15:J15)</f>
        <v>1943</v>
      </c>
      <c r="K16" s="143">
        <f>SUM(K15:K15)</f>
        <v>0</v>
      </c>
      <c r="L16" s="144">
        <f>J16+K16</f>
        <v>1943</v>
      </c>
    </row>
    <row r="17" spans="1:12" ht="16.5" thickTop="1" thickBot="1" x14ac:dyDescent="0.3">
      <c r="A17" s="199" t="s">
        <v>535</v>
      </c>
      <c r="B17" s="200"/>
      <c r="C17" s="200"/>
      <c r="D17" s="11" t="s">
        <v>21</v>
      </c>
      <c r="E17" s="54">
        <v>45588</v>
      </c>
      <c r="F17" s="15" t="s">
        <v>30</v>
      </c>
      <c r="G17" s="15"/>
      <c r="H17" s="15"/>
      <c r="I17" s="15" t="s">
        <v>536</v>
      </c>
      <c r="J17" s="110"/>
      <c r="K17" s="22">
        <v>6000</v>
      </c>
      <c r="L17" s="4"/>
    </row>
    <row r="18" spans="1:12" ht="16.5" thickTop="1" thickBot="1" x14ac:dyDescent="0.3">
      <c r="A18" s="221" t="s">
        <v>483</v>
      </c>
      <c r="B18" s="221"/>
      <c r="C18" s="221"/>
      <c r="D18" s="221"/>
      <c r="E18" s="221"/>
      <c r="F18" s="221"/>
      <c r="G18" s="221"/>
      <c r="H18" s="221"/>
      <c r="I18" s="221"/>
      <c r="J18" s="143">
        <f>SUM(J17:J17)</f>
        <v>0</v>
      </c>
      <c r="K18" s="143">
        <f>SUM(K17:K17)</f>
        <v>6000</v>
      </c>
      <c r="L18" s="144">
        <f>J18+K18</f>
        <v>6000</v>
      </c>
    </row>
    <row r="19" spans="1:12" ht="16.5" thickTop="1" thickBot="1" x14ac:dyDescent="0.3">
      <c r="A19" s="199" t="s">
        <v>606</v>
      </c>
      <c r="B19" s="200"/>
      <c r="C19" s="200"/>
      <c r="D19" s="169" t="s">
        <v>607</v>
      </c>
      <c r="E19" s="54">
        <v>45623</v>
      </c>
      <c r="F19" s="15" t="s">
        <v>41</v>
      </c>
      <c r="G19" s="15"/>
      <c r="H19" s="15"/>
      <c r="I19" s="15" t="s">
        <v>608</v>
      </c>
      <c r="J19" s="162">
        <v>1160</v>
      </c>
      <c r="K19" s="137"/>
      <c r="L19" s="166"/>
    </row>
    <row r="20" spans="1:12" ht="16.5" thickTop="1" thickBot="1" x14ac:dyDescent="0.3">
      <c r="A20" s="221" t="s">
        <v>571</v>
      </c>
      <c r="B20" s="221"/>
      <c r="C20" s="221"/>
      <c r="D20" s="221"/>
      <c r="E20" s="221"/>
      <c r="F20" s="221"/>
      <c r="G20" s="221"/>
      <c r="H20" s="221"/>
      <c r="I20" s="221"/>
      <c r="J20" s="143">
        <f>SUM(J19:J19)</f>
        <v>1160</v>
      </c>
      <c r="K20" s="143">
        <f>SUM(K19:K19)</f>
        <v>0</v>
      </c>
      <c r="L20" s="170">
        <f>J20+K20</f>
        <v>1160</v>
      </c>
    </row>
    <row r="21" spans="1:12" ht="15.75" thickTop="1" x14ac:dyDescent="0.25">
      <c r="A21" s="204"/>
      <c r="B21" s="205"/>
      <c r="C21" s="205"/>
      <c r="D21" s="12"/>
      <c r="E21" s="55"/>
      <c r="F21" s="16"/>
      <c r="G21" s="16"/>
      <c r="H21" s="15"/>
      <c r="I21" s="15"/>
      <c r="J21" s="110"/>
      <c r="K21" s="22"/>
      <c r="L21" s="4"/>
    </row>
    <row r="22" spans="1:12" x14ac:dyDescent="0.25">
      <c r="A22" s="199"/>
      <c r="B22" s="200"/>
      <c r="C22" s="200"/>
      <c r="D22" s="11"/>
      <c r="E22" s="54"/>
      <c r="F22" s="15"/>
      <c r="G22" s="15"/>
      <c r="H22" s="15"/>
      <c r="I22" s="15"/>
      <c r="J22" s="110"/>
      <c r="K22" s="22"/>
      <c r="L22" s="4"/>
    </row>
    <row r="23" spans="1:12" ht="15.75" thickBot="1" x14ac:dyDescent="0.3">
      <c r="A23" s="199"/>
      <c r="B23" s="200"/>
      <c r="C23" s="200"/>
      <c r="D23" s="11"/>
      <c r="E23" s="54"/>
      <c r="F23" s="15"/>
      <c r="G23" s="15"/>
      <c r="H23" s="15"/>
      <c r="I23" s="15"/>
      <c r="J23" s="110"/>
      <c r="K23" s="22"/>
      <c r="L23" s="4"/>
    </row>
    <row r="24" spans="1:12" ht="16.5" thickTop="1" thickBot="1" x14ac:dyDescent="0.3">
      <c r="A24" s="221" t="s">
        <v>625</v>
      </c>
      <c r="B24" s="221"/>
      <c r="C24" s="221"/>
      <c r="D24" s="221"/>
      <c r="E24" s="221"/>
      <c r="F24" s="221"/>
      <c r="G24" s="221"/>
      <c r="H24" s="221"/>
      <c r="I24" s="221"/>
      <c r="J24" s="143">
        <f>SUM(J21:J23)</f>
        <v>0</v>
      </c>
      <c r="K24" s="143">
        <f>SUM(K21:K23)</f>
        <v>0</v>
      </c>
      <c r="L24" s="170">
        <f>J24+K24</f>
        <v>0</v>
      </c>
    </row>
    <row r="25" spans="1:12" ht="15.75" thickTop="1" x14ac:dyDescent="0.25">
      <c r="A25" s="199"/>
      <c r="B25" s="200"/>
      <c r="C25" s="200"/>
      <c r="D25" s="11"/>
      <c r="E25" s="54"/>
      <c r="F25" s="15"/>
      <c r="G25" s="15"/>
      <c r="H25" s="15"/>
      <c r="I25" s="15"/>
      <c r="J25" s="110"/>
      <c r="K25" s="22"/>
      <c r="L25" s="4"/>
    </row>
    <row r="26" spans="1:12" x14ac:dyDescent="0.25">
      <c r="A26" s="199"/>
      <c r="B26" s="200"/>
      <c r="C26" s="200"/>
      <c r="D26" s="11"/>
      <c r="E26" s="54"/>
      <c r="F26" s="15"/>
      <c r="G26" s="15"/>
      <c r="H26" s="15"/>
      <c r="I26" s="15"/>
      <c r="J26" s="178">
        <f>J24+J20+J18+J16+J14+J12+J8</f>
        <v>9369.7000000000007</v>
      </c>
      <c r="K26" s="178">
        <f>K24+K20+K18+K16+K14+K12+K8</f>
        <v>6574.2</v>
      </c>
      <c r="L26" s="173">
        <f>L24+L20+L18+L16+L14+L12+L8</f>
        <v>15943.900000000001</v>
      </c>
    </row>
    <row r="27" spans="1:12" x14ac:dyDescent="0.25">
      <c r="A27" s="199"/>
      <c r="B27" s="200"/>
      <c r="C27" s="200"/>
      <c r="D27" s="11"/>
      <c r="E27" s="54"/>
      <c r="F27" s="15"/>
      <c r="G27" s="15"/>
      <c r="H27" s="15"/>
      <c r="I27" s="15"/>
      <c r="J27" s="110"/>
      <c r="K27" s="22"/>
      <c r="L27" s="4"/>
    </row>
    <row r="28" spans="1:12" x14ac:dyDescent="0.25">
      <c r="A28" s="204"/>
      <c r="B28" s="205"/>
      <c r="C28" s="205"/>
      <c r="D28" s="12"/>
      <c r="E28" s="55"/>
      <c r="F28" s="16"/>
      <c r="G28" s="16"/>
      <c r="H28" s="15"/>
      <c r="I28" s="15"/>
      <c r="J28" s="110"/>
      <c r="K28" s="22"/>
      <c r="L28" s="4"/>
    </row>
    <row r="29" spans="1:12" x14ac:dyDescent="0.25">
      <c r="A29" s="199"/>
      <c r="B29" s="200"/>
      <c r="C29" s="200"/>
      <c r="D29" s="11"/>
      <c r="E29" s="54"/>
      <c r="F29" s="15"/>
      <c r="G29" s="15"/>
      <c r="H29" s="15"/>
      <c r="I29" s="15"/>
      <c r="J29" s="110"/>
      <c r="K29" s="22"/>
      <c r="L29" s="4"/>
    </row>
    <row r="30" spans="1:12" x14ac:dyDescent="0.25">
      <c r="A30" s="199"/>
      <c r="B30" s="200"/>
      <c r="C30" s="200"/>
      <c r="D30" s="11"/>
      <c r="E30" s="54"/>
      <c r="F30" s="15"/>
      <c r="G30" s="15"/>
      <c r="H30" s="15"/>
      <c r="I30" s="15"/>
      <c r="J30" s="110"/>
      <c r="K30" s="22"/>
      <c r="L30" s="4"/>
    </row>
    <row r="31" spans="1:12" x14ac:dyDescent="0.25">
      <c r="A31" s="199"/>
      <c r="B31" s="200"/>
      <c r="C31" s="200"/>
      <c r="D31" s="11"/>
      <c r="E31" s="54"/>
      <c r="F31" s="15"/>
      <c r="G31" s="15"/>
      <c r="H31" s="15"/>
      <c r="I31" s="15"/>
      <c r="J31" s="110"/>
      <c r="K31" s="22"/>
      <c r="L31" s="4"/>
    </row>
    <row r="32" spans="1:12" x14ac:dyDescent="0.25">
      <c r="A32" s="199"/>
      <c r="B32" s="200"/>
      <c r="C32" s="200"/>
      <c r="D32" s="11"/>
      <c r="E32" s="54"/>
      <c r="F32" s="15"/>
      <c r="G32" s="15"/>
      <c r="H32" s="15"/>
      <c r="I32" s="15"/>
      <c r="J32" s="110"/>
      <c r="K32" s="22"/>
      <c r="L32" s="4"/>
    </row>
    <row r="33" spans="1:12" x14ac:dyDescent="0.25">
      <c r="A33" s="199"/>
      <c r="B33" s="200"/>
      <c r="C33" s="200"/>
      <c r="D33" s="11"/>
      <c r="E33" s="54"/>
      <c r="F33" s="15"/>
      <c r="G33" s="15"/>
      <c r="H33" s="15"/>
      <c r="I33" s="15"/>
      <c r="J33" s="110"/>
      <c r="K33" s="22"/>
      <c r="L33" s="4"/>
    </row>
    <row r="34" spans="1:12" x14ac:dyDescent="0.25">
      <c r="A34" s="199"/>
      <c r="B34" s="200"/>
      <c r="C34" s="200"/>
      <c r="D34" s="11"/>
      <c r="E34" s="54"/>
      <c r="F34" s="15"/>
      <c r="G34" s="15"/>
      <c r="H34" s="15"/>
      <c r="I34" s="15"/>
      <c r="J34" s="110"/>
      <c r="K34" s="22"/>
      <c r="L34" s="4"/>
    </row>
    <row r="35" spans="1:12" x14ac:dyDescent="0.25">
      <c r="A35" s="199"/>
      <c r="B35" s="200"/>
      <c r="C35" s="200"/>
      <c r="D35" s="11"/>
      <c r="E35" s="54"/>
      <c r="F35" s="15"/>
      <c r="G35" s="15"/>
      <c r="H35" s="15"/>
      <c r="I35" s="15"/>
      <c r="J35" s="110"/>
      <c r="K35" s="22"/>
      <c r="L35" s="4"/>
    </row>
    <row r="36" spans="1:12" x14ac:dyDescent="0.25">
      <c r="A36" s="199"/>
      <c r="B36" s="200"/>
      <c r="C36" s="200"/>
      <c r="D36" s="11"/>
      <c r="E36" s="54"/>
      <c r="F36" s="15"/>
      <c r="G36" s="15"/>
      <c r="H36" s="15"/>
      <c r="I36" s="15"/>
      <c r="J36" s="110"/>
      <c r="K36" s="22"/>
      <c r="L36" s="4"/>
    </row>
    <row r="37" spans="1:12" x14ac:dyDescent="0.25">
      <c r="A37" s="199"/>
      <c r="B37" s="200"/>
      <c r="C37" s="200"/>
      <c r="D37" s="11"/>
      <c r="E37" s="54"/>
      <c r="F37" s="15"/>
      <c r="G37" s="15"/>
      <c r="H37" s="15"/>
      <c r="I37" s="15"/>
      <c r="J37" s="110"/>
      <c r="K37" s="22"/>
      <c r="L37" s="4"/>
    </row>
    <row r="38" spans="1:12" x14ac:dyDescent="0.25">
      <c r="A38" s="199"/>
      <c r="B38" s="200"/>
      <c r="C38" s="200"/>
      <c r="D38" s="11"/>
      <c r="E38" s="54"/>
      <c r="F38" s="15"/>
      <c r="G38" s="15"/>
      <c r="H38" s="15"/>
      <c r="I38" s="15"/>
      <c r="J38" s="110"/>
      <c r="K38" s="22"/>
      <c r="L38" s="4"/>
    </row>
    <row r="39" spans="1:12" x14ac:dyDescent="0.25">
      <c r="A39" s="201"/>
      <c r="B39" s="202"/>
      <c r="C39" s="202"/>
      <c r="D39" s="25"/>
      <c r="E39" s="24"/>
      <c r="F39" s="17"/>
      <c r="G39" s="17"/>
      <c r="H39" s="15"/>
      <c r="I39" s="15"/>
      <c r="J39" s="110"/>
      <c r="K39" s="22"/>
      <c r="L39" s="4"/>
    </row>
    <row r="40" spans="1:12" x14ac:dyDescent="0.25">
      <c r="A40" s="199"/>
      <c r="B40" s="200"/>
      <c r="C40" s="200"/>
      <c r="D40" s="11"/>
      <c r="E40" s="54"/>
      <c r="F40" s="15"/>
      <c r="G40" s="15"/>
      <c r="H40" s="15"/>
      <c r="I40" s="15"/>
      <c r="J40" s="110"/>
      <c r="K40" s="22"/>
      <c r="L40" s="4"/>
    </row>
    <row r="41" spans="1:12" x14ac:dyDescent="0.25">
      <c r="A41" s="199"/>
      <c r="B41" s="200"/>
      <c r="C41" s="200"/>
      <c r="D41" s="11"/>
      <c r="E41" s="54"/>
      <c r="F41" s="15"/>
      <c r="G41" s="15"/>
      <c r="H41" s="15"/>
      <c r="I41" s="15"/>
      <c r="J41" s="110"/>
      <c r="K41" s="22"/>
      <c r="L41" s="4"/>
    </row>
    <row r="42" spans="1:12" x14ac:dyDescent="0.25">
      <c r="A42" s="199"/>
      <c r="B42" s="200"/>
      <c r="C42" s="200"/>
      <c r="D42" s="11"/>
      <c r="E42" s="54"/>
      <c r="F42" s="15"/>
      <c r="G42" s="15"/>
      <c r="H42" s="15"/>
      <c r="I42" s="15"/>
      <c r="J42" s="110"/>
      <c r="K42" s="22"/>
      <c r="L42" s="4"/>
    </row>
    <row r="43" spans="1:12" x14ac:dyDescent="0.25">
      <c r="A43" s="199"/>
      <c r="B43" s="200"/>
      <c r="C43" s="200"/>
      <c r="D43" s="11"/>
      <c r="E43" s="54"/>
      <c r="F43" s="15"/>
      <c r="G43" s="15"/>
      <c r="H43" s="15"/>
      <c r="I43" s="15"/>
      <c r="J43" s="110"/>
      <c r="K43" s="22"/>
      <c r="L43" s="4"/>
    </row>
    <row r="44" spans="1:12" x14ac:dyDescent="0.25">
      <c r="A44" s="199"/>
      <c r="B44" s="200"/>
      <c r="C44" s="200"/>
      <c r="D44" s="11"/>
      <c r="E44" s="54"/>
      <c r="F44" s="15"/>
      <c r="G44" s="15"/>
      <c r="H44" s="15"/>
      <c r="I44" s="15"/>
      <c r="J44" s="110"/>
      <c r="K44" s="22"/>
      <c r="L44" s="4"/>
    </row>
    <row r="45" spans="1:12" x14ac:dyDescent="0.25">
      <c r="A45" s="199"/>
      <c r="B45" s="200"/>
      <c r="C45" s="200"/>
      <c r="D45" s="11"/>
      <c r="E45" s="54"/>
      <c r="F45" s="15"/>
      <c r="G45" s="15"/>
      <c r="H45" s="15"/>
      <c r="I45" s="15"/>
      <c r="J45" s="110"/>
      <c r="K45" s="22"/>
      <c r="L45" s="4"/>
    </row>
    <row r="46" spans="1:12" x14ac:dyDescent="0.25">
      <c r="A46" s="199"/>
      <c r="B46" s="200"/>
      <c r="C46" s="200"/>
      <c r="D46" s="11"/>
      <c r="E46" s="54"/>
      <c r="F46" s="15"/>
      <c r="G46" s="15"/>
      <c r="H46" s="15"/>
      <c r="I46" s="15"/>
      <c r="J46" s="110"/>
      <c r="K46" s="22"/>
      <c r="L46" s="4"/>
    </row>
    <row r="47" spans="1:12" x14ac:dyDescent="0.25">
      <c r="A47" s="199"/>
      <c r="B47" s="200"/>
      <c r="C47" s="200"/>
      <c r="D47" s="11"/>
      <c r="E47" s="54"/>
      <c r="F47" s="15"/>
      <c r="G47" s="15"/>
      <c r="H47" s="15"/>
      <c r="I47" s="15"/>
      <c r="J47" s="110"/>
      <c r="K47" s="22"/>
      <c r="L47" s="4"/>
    </row>
    <row r="48" spans="1:12" x14ac:dyDescent="0.25">
      <c r="A48" s="199"/>
      <c r="B48" s="200"/>
      <c r="C48" s="200"/>
      <c r="D48" s="11"/>
      <c r="E48" s="54"/>
      <c r="F48" s="15"/>
      <c r="G48" s="15"/>
      <c r="H48" s="15"/>
      <c r="I48" s="15"/>
      <c r="J48" s="110"/>
      <c r="K48" s="22"/>
      <c r="L48" s="4"/>
    </row>
    <row r="49" spans="1:12" x14ac:dyDescent="0.25">
      <c r="A49" s="199"/>
      <c r="B49" s="200"/>
      <c r="C49" s="200"/>
      <c r="D49" s="11"/>
      <c r="E49" s="54"/>
      <c r="F49" s="15"/>
      <c r="G49" s="15"/>
      <c r="H49" s="15"/>
      <c r="I49" s="15"/>
      <c r="J49" s="110"/>
      <c r="K49" s="22"/>
      <c r="L49" s="4"/>
    </row>
    <row r="50" spans="1:12" x14ac:dyDescent="0.25">
      <c r="A50" s="199"/>
      <c r="B50" s="200"/>
      <c r="C50" s="200"/>
      <c r="D50" s="11"/>
      <c r="E50" s="54"/>
      <c r="F50" s="15"/>
      <c r="G50" s="15"/>
      <c r="H50" s="15"/>
      <c r="I50" s="15"/>
      <c r="J50" s="110"/>
      <c r="K50" s="22"/>
      <c r="L50" s="4"/>
    </row>
    <row r="51" spans="1:12" x14ac:dyDescent="0.25">
      <c r="A51" s="199"/>
      <c r="B51" s="200"/>
      <c r="C51" s="200"/>
      <c r="D51" s="11"/>
      <c r="E51" s="54"/>
      <c r="F51" s="15"/>
      <c r="G51" s="15"/>
      <c r="H51" s="15"/>
      <c r="I51" s="15"/>
      <c r="J51" s="110"/>
      <c r="K51" s="22"/>
      <c r="L51" s="4"/>
    </row>
    <row r="52" spans="1:12" x14ac:dyDescent="0.25">
      <c r="A52" s="204"/>
      <c r="B52" s="205"/>
      <c r="C52" s="205"/>
      <c r="D52" s="12"/>
      <c r="E52" s="55"/>
      <c r="F52" s="16"/>
      <c r="G52" s="16"/>
      <c r="H52" s="15"/>
      <c r="I52" s="15"/>
      <c r="J52" s="110"/>
      <c r="K52" s="22"/>
      <c r="L52" s="4"/>
    </row>
    <row r="53" spans="1:12" x14ac:dyDescent="0.25">
      <c r="A53" s="199"/>
      <c r="B53" s="200"/>
      <c r="C53" s="200"/>
      <c r="D53" s="11"/>
      <c r="E53" s="54"/>
      <c r="F53" s="15"/>
      <c r="G53" s="15"/>
      <c r="H53" s="15"/>
      <c r="I53" s="15"/>
      <c r="J53" s="110"/>
      <c r="K53" s="22"/>
      <c r="L53" s="4"/>
    </row>
    <row r="54" spans="1:12" x14ac:dyDescent="0.25">
      <c r="A54" s="199"/>
      <c r="B54" s="200"/>
      <c r="C54" s="200"/>
      <c r="D54" s="11"/>
      <c r="E54" s="54"/>
      <c r="F54" s="15"/>
      <c r="G54" s="15"/>
      <c r="H54" s="15"/>
      <c r="I54" s="15"/>
      <c r="J54" s="110"/>
      <c r="K54" s="22"/>
      <c r="L54" s="4"/>
    </row>
    <row r="55" spans="1:12" x14ac:dyDescent="0.25">
      <c r="A55" s="204"/>
      <c r="B55" s="205"/>
      <c r="C55" s="205"/>
      <c r="D55" s="12"/>
      <c r="E55" s="55"/>
      <c r="F55" s="16"/>
      <c r="G55" s="16"/>
      <c r="H55" s="15"/>
      <c r="I55" s="15"/>
      <c r="J55" s="110"/>
      <c r="K55" s="22"/>
      <c r="L55" s="4"/>
    </row>
    <row r="56" spans="1:12" x14ac:dyDescent="0.25">
      <c r="A56" s="199"/>
      <c r="B56" s="200"/>
      <c r="C56" s="200"/>
      <c r="D56" s="11"/>
      <c r="E56" s="54"/>
      <c r="F56" s="15"/>
      <c r="G56" s="15"/>
      <c r="H56" s="15"/>
      <c r="I56" s="15"/>
      <c r="J56" s="110"/>
      <c r="K56" s="22"/>
      <c r="L56" s="4"/>
    </row>
    <row r="57" spans="1:12" x14ac:dyDescent="0.25">
      <c r="A57" s="199"/>
      <c r="B57" s="200"/>
      <c r="C57" s="200"/>
      <c r="D57" s="11"/>
      <c r="E57" s="54"/>
      <c r="F57" s="15"/>
      <c r="G57" s="15"/>
      <c r="H57" s="15"/>
      <c r="I57" s="15"/>
      <c r="J57" s="110"/>
      <c r="K57" s="22"/>
      <c r="L57" s="4"/>
    </row>
    <row r="58" spans="1:12" x14ac:dyDescent="0.25">
      <c r="A58" s="199"/>
      <c r="B58" s="200"/>
      <c r="C58" s="200"/>
      <c r="D58" s="11"/>
      <c r="E58" s="54"/>
      <c r="F58" s="15"/>
      <c r="G58" s="15"/>
      <c r="H58" s="15"/>
      <c r="I58" s="15"/>
      <c r="J58" s="110"/>
      <c r="K58" s="22"/>
      <c r="L58" s="4"/>
    </row>
    <row r="59" spans="1:12" x14ac:dyDescent="0.25">
      <c r="A59" s="204"/>
      <c r="B59" s="205"/>
      <c r="C59" s="205"/>
      <c r="D59" s="12"/>
      <c r="E59" s="55"/>
      <c r="F59" s="16"/>
      <c r="G59" s="16"/>
      <c r="H59" s="15"/>
      <c r="I59" s="15"/>
      <c r="J59" s="110"/>
      <c r="K59" s="22"/>
      <c r="L59" s="4"/>
    </row>
    <row r="60" spans="1:12" x14ac:dyDescent="0.25">
      <c r="A60" s="199"/>
      <c r="B60" s="200"/>
      <c r="C60" s="200"/>
      <c r="D60" s="11"/>
      <c r="E60" s="54"/>
      <c r="F60" s="15"/>
      <c r="G60" s="15"/>
      <c r="H60" s="15"/>
      <c r="I60" s="15"/>
      <c r="J60" s="110"/>
      <c r="K60" s="22"/>
      <c r="L60" s="4"/>
    </row>
    <row r="61" spans="1:12" x14ac:dyDescent="0.25">
      <c r="A61" s="199"/>
      <c r="B61" s="200"/>
      <c r="C61" s="200"/>
      <c r="D61" s="11"/>
      <c r="E61" s="54"/>
      <c r="F61" s="15"/>
      <c r="G61" s="15"/>
      <c r="H61" s="15"/>
      <c r="I61" s="15"/>
      <c r="J61" s="110"/>
      <c r="K61" s="22"/>
      <c r="L61" s="4"/>
    </row>
    <row r="62" spans="1:12" x14ac:dyDescent="0.25">
      <c r="A62" s="199"/>
      <c r="B62" s="200"/>
      <c r="C62" s="200"/>
      <c r="D62" s="11"/>
      <c r="E62" s="54"/>
      <c r="F62" s="15"/>
      <c r="G62" s="15"/>
      <c r="H62" s="15"/>
      <c r="I62" s="15"/>
      <c r="J62" s="110"/>
      <c r="K62" s="22"/>
      <c r="L62" s="4"/>
    </row>
    <row r="63" spans="1:12" ht="30" customHeight="1" thickBot="1" x14ac:dyDescent="0.3">
      <c r="A63" s="207"/>
      <c r="B63" s="208"/>
      <c r="C63" s="208"/>
      <c r="D63" s="13"/>
      <c r="E63" s="56"/>
      <c r="F63" s="18"/>
      <c r="G63" s="18"/>
      <c r="H63" s="18"/>
      <c r="I63" s="18"/>
      <c r="J63" s="111"/>
      <c r="K63" s="23"/>
      <c r="L63" s="5"/>
    </row>
    <row r="64" spans="1:12" x14ac:dyDescent="0.25">
      <c r="A64" s="206"/>
      <c r="B64" s="206"/>
      <c r="C64" s="206"/>
      <c r="D64" s="8"/>
    </row>
    <row r="65" spans="1:4" x14ac:dyDescent="0.25">
      <c r="A65" s="206"/>
      <c r="B65" s="206"/>
      <c r="C65" s="206"/>
      <c r="D65" s="8"/>
    </row>
    <row r="66" spans="1:4" x14ac:dyDescent="0.25">
      <c r="A66" s="206"/>
      <c r="B66" s="206"/>
      <c r="C66" s="206"/>
      <c r="D66" s="8"/>
    </row>
    <row r="67" spans="1:4" x14ac:dyDescent="0.25">
      <c r="A67" s="206"/>
      <c r="B67" s="206"/>
      <c r="C67" s="206"/>
      <c r="D67" s="8"/>
    </row>
    <row r="68" spans="1:4" x14ac:dyDescent="0.25">
      <c r="A68" s="206"/>
      <c r="B68" s="206"/>
      <c r="C68" s="206"/>
      <c r="D68" s="8"/>
    </row>
    <row r="69" spans="1:4" x14ac:dyDescent="0.25">
      <c r="A69" s="206"/>
      <c r="B69" s="206"/>
      <c r="C69" s="206"/>
      <c r="D69" s="8"/>
    </row>
    <row r="70" spans="1:4" x14ac:dyDescent="0.25">
      <c r="A70" s="206"/>
      <c r="B70" s="206"/>
      <c r="C70" s="206"/>
      <c r="D70" s="8"/>
    </row>
    <row r="71" spans="1:4" x14ac:dyDescent="0.25">
      <c r="A71" s="206"/>
      <c r="B71" s="206"/>
      <c r="C71" s="206"/>
      <c r="D71" s="8"/>
    </row>
    <row r="72" spans="1:4" x14ac:dyDescent="0.25">
      <c r="A72" s="206"/>
      <c r="B72" s="206"/>
      <c r="C72" s="206"/>
      <c r="D72" s="8"/>
    </row>
  </sheetData>
  <mergeCells count="69">
    <mergeCell ref="A65:C65"/>
    <mergeCell ref="A54:C54"/>
    <mergeCell ref="A55:C55"/>
    <mergeCell ref="A60:C60"/>
    <mergeCell ref="A61:C61"/>
    <mergeCell ref="A62:C62"/>
    <mergeCell ref="A63:C63"/>
    <mergeCell ref="A64:C64"/>
    <mergeCell ref="A72:C72"/>
    <mergeCell ref="A66:C66"/>
    <mergeCell ref="A67:C67"/>
    <mergeCell ref="A68:C68"/>
    <mergeCell ref="A69:C69"/>
    <mergeCell ref="A70:C70"/>
    <mergeCell ref="A71:C71"/>
    <mergeCell ref="A59:C59"/>
    <mergeCell ref="A48:C48"/>
    <mergeCell ref="A49:C49"/>
    <mergeCell ref="A50:C50"/>
    <mergeCell ref="A51:C51"/>
    <mergeCell ref="A52:C52"/>
    <mergeCell ref="A53:C53"/>
    <mergeCell ref="A35:C35"/>
    <mergeCell ref="A25:C25"/>
    <mergeCell ref="A56:C56"/>
    <mergeCell ref="A57:C57"/>
    <mergeCell ref="A58:C58"/>
    <mergeCell ref="A47:C47"/>
    <mergeCell ref="A36:C36"/>
    <mergeCell ref="A37:C37"/>
    <mergeCell ref="A38:C38"/>
    <mergeCell ref="A39:C39"/>
    <mergeCell ref="A40:C40"/>
    <mergeCell ref="A41:C41"/>
    <mergeCell ref="A42:C42"/>
    <mergeCell ref="A43:C43"/>
    <mergeCell ref="A44:C44"/>
    <mergeCell ref="A45:C45"/>
    <mergeCell ref="A46:C46"/>
    <mergeCell ref="A31:C31"/>
    <mergeCell ref="A32:C32"/>
    <mergeCell ref="A33:C33"/>
    <mergeCell ref="A34:C34"/>
    <mergeCell ref="A22:C22"/>
    <mergeCell ref="A26:C26"/>
    <mergeCell ref="A27:C27"/>
    <mergeCell ref="A28:C28"/>
    <mergeCell ref="A29:C29"/>
    <mergeCell ref="A30:C30"/>
    <mergeCell ref="A23:C23"/>
    <mergeCell ref="A24:I24"/>
    <mergeCell ref="A11:C11"/>
    <mergeCell ref="A13:C13"/>
    <mergeCell ref="A15:C15"/>
    <mergeCell ref="A14:I14"/>
    <mergeCell ref="A19:C19"/>
    <mergeCell ref="A17:C17"/>
    <mergeCell ref="A21:C21"/>
    <mergeCell ref="A16:I16"/>
    <mergeCell ref="A18:I18"/>
    <mergeCell ref="A20:I20"/>
    <mergeCell ref="A12:I12"/>
    <mergeCell ref="A10:C10"/>
    <mergeCell ref="A5:F5"/>
    <mergeCell ref="H5:L5"/>
    <mergeCell ref="A6:C6"/>
    <mergeCell ref="A7:C7"/>
    <mergeCell ref="A9:C9"/>
    <mergeCell ref="A8:I8"/>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4:K79"/>
  <sheetViews>
    <sheetView view="pageBreakPreview" zoomScale="80" zoomScaleNormal="100" zoomScaleSheetLayoutView="80" workbookViewId="0">
      <pane ySplit="6" topLeftCell="A7" activePane="bottomLeft" state="frozen"/>
      <selection pane="bottomLeft" activeCell="J15" sqref="I15:J15"/>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6" width="17.7109375" style="14" customWidth="1"/>
    <col min="7" max="7" width="16.5703125" style="14" customWidth="1"/>
    <col min="8" max="9" width="13.7109375" style="14" customWidth="1"/>
    <col min="10" max="10" width="12.7109375" style="14" customWidth="1"/>
    <col min="11" max="11" width="17" customWidth="1"/>
  </cols>
  <sheetData>
    <row r="4" spans="1:11" ht="15.75" thickBot="1" x14ac:dyDescent="0.3"/>
    <row r="5" spans="1:11" ht="15" customHeight="1" thickBot="1" x14ac:dyDescent="0.3">
      <c r="A5" s="187" t="s">
        <v>81</v>
      </c>
      <c r="B5" s="188"/>
      <c r="C5" s="188"/>
      <c r="D5" s="188"/>
      <c r="E5" s="188"/>
      <c r="F5" s="189"/>
      <c r="G5" s="187" t="s">
        <v>71</v>
      </c>
      <c r="H5" s="188"/>
      <c r="I5" s="188"/>
      <c r="J5" s="188"/>
      <c r="K5" s="189"/>
    </row>
    <row r="6" spans="1:11" s="2" customFormat="1" ht="54" customHeight="1" thickBot="1" x14ac:dyDescent="0.3">
      <c r="A6" s="190" t="s">
        <v>3</v>
      </c>
      <c r="B6" s="191"/>
      <c r="C6" s="191"/>
      <c r="D6" s="9" t="s">
        <v>11</v>
      </c>
      <c r="E6" s="9" t="s">
        <v>10</v>
      </c>
      <c r="F6" s="9" t="s">
        <v>5</v>
      </c>
      <c r="G6" s="6" t="s">
        <v>2</v>
      </c>
      <c r="H6" s="6" t="s">
        <v>0</v>
      </c>
      <c r="I6" s="6" t="s">
        <v>257</v>
      </c>
      <c r="J6" s="6" t="s">
        <v>484</v>
      </c>
      <c r="K6" s="6" t="s">
        <v>73</v>
      </c>
    </row>
    <row r="7" spans="1:11" s="1" customFormat="1" ht="15.75" thickBot="1" x14ac:dyDescent="0.3">
      <c r="A7" s="192" t="s">
        <v>82</v>
      </c>
      <c r="B7" s="193"/>
      <c r="C7" s="194"/>
      <c r="D7" s="46" t="s">
        <v>83</v>
      </c>
      <c r="E7" s="27">
        <v>45421</v>
      </c>
      <c r="F7" s="46" t="s">
        <v>7</v>
      </c>
      <c r="G7" s="46"/>
      <c r="H7" s="46"/>
      <c r="I7" s="135"/>
      <c r="J7" s="47">
        <v>717.52</v>
      </c>
      <c r="K7" s="39"/>
    </row>
    <row r="8" spans="1:11" ht="15.75" customHeight="1" thickBot="1" x14ac:dyDescent="0.3">
      <c r="A8" s="185" t="s">
        <v>149</v>
      </c>
      <c r="B8" s="186"/>
      <c r="C8" s="186"/>
      <c r="D8" s="186"/>
      <c r="E8" s="186"/>
      <c r="F8" s="186"/>
      <c r="G8" s="186"/>
      <c r="H8" s="186"/>
      <c r="I8" s="104"/>
      <c r="J8" s="101">
        <f>J7</f>
        <v>717.52</v>
      </c>
      <c r="K8" s="48">
        <f>J7</f>
        <v>717.52</v>
      </c>
    </row>
    <row r="9" spans="1:11" ht="15.75" thickBot="1" x14ac:dyDescent="0.3">
      <c r="A9" s="197" t="s">
        <v>491</v>
      </c>
      <c r="B9" s="198"/>
      <c r="C9" s="198"/>
      <c r="D9" s="42" t="s">
        <v>492</v>
      </c>
      <c r="E9" s="161">
        <v>45573</v>
      </c>
      <c r="F9" s="43" t="s">
        <v>7</v>
      </c>
      <c r="G9" s="43"/>
      <c r="H9" s="43" t="s">
        <v>493</v>
      </c>
      <c r="I9" s="159">
        <v>1980</v>
      </c>
      <c r="J9" s="44"/>
      <c r="K9" s="40"/>
    </row>
    <row r="10" spans="1:11" ht="15.75" thickBot="1" x14ac:dyDescent="0.3">
      <c r="A10" s="185" t="s">
        <v>483</v>
      </c>
      <c r="B10" s="186"/>
      <c r="C10" s="186"/>
      <c r="D10" s="186"/>
      <c r="E10" s="186"/>
      <c r="F10" s="186"/>
      <c r="G10" s="186"/>
      <c r="H10" s="203"/>
      <c r="I10" s="102">
        <f>SUM(I9:I9)</f>
        <v>1980</v>
      </c>
      <c r="J10" s="102">
        <f>SUM(J9:J9)</f>
        <v>0</v>
      </c>
      <c r="K10" s="48">
        <f>I10+J10</f>
        <v>1980</v>
      </c>
    </row>
    <row r="11" spans="1:11" x14ac:dyDescent="0.25">
      <c r="A11" s="199"/>
      <c r="B11" s="200"/>
      <c r="C11" s="200"/>
      <c r="D11" s="11"/>
      <c r="E11" s="15"/>
      <c r="F11" s="15"/>
      <c r="G11" s="15"/>
      <c r="H11" s="15"/>
      <c r="I11" s="110"/>
      <c r="J11" s="22"/>
      <c r="K11" s="4"/>
    </row>
    <row r="12" spans="1:11" ht="15.75" thickBot="1" x14ac:dyDescent="0.3">
      <c r="A12" s="199"/>
      <c r="B12" s="200"/>
      <c r="C12" s="200"/>
      <c r="D12" s="11"/>
      <c r="E12" s="15"/>
      <c r="F12" s="15"/>
      <c r="G12" s="15"/>
      <c r="H12" s="15"/>
      <c r="I12" s="110"/>
      <c r="J12" s="22"/>
      <c r="K12" s="4"/>
    </row>
    <row r="13" spans="1:11" ht="15.75" thickBot="1" x14ac:dyDescent="0.3">
      <c r="A13" s="185" t="s">
        <v>625</v>
      </c>
      <c r="B13" s="186"/>
      <c r="C13" s="186"/>
      <c r="D13" s="186"/>
      <c r="E13" s="186"/>
      <c r="F13" s="186"/>
      <c r="G13" s="186"/>
      <c r="H13" s="203"/>
      <c r="I13" s="102">
        <f>SUM(I11:I12)</f>
        <v>0</v>
      </c>
      <c r="J13" s="102">
        <f>SUM(J11:J12)</f>
        <v>0</v>
      </c>
      <c r="K13" s="48">
        <f>I13+J13</f>
        <v>0</v>
      </c>
    </row>
    <row r="14" spans="1:11" x14ac:dyDescent="0.25">
      <c r="A14" s="199"/>
      <c r="B14" s="200"/>
      <c r="C14" s="200"/>
      <c r="D14" s="11"/>
      <c r="E14" s="15"/>
      <c r="F14" s="15"/>
      <c r="G14" s="15"/>
      <c r="H14" s="15"/>
      <c r="I14" s="110"/>
      <c r="J14" s="22"/>
      <c r="K14" s="4"/>
    </row>
    <row r="15" spans="1:11" x14ac:dyDescent="0.25">
      <c r="A15" s="199"/>
      <c r="B15" s="200"/>
      <c r="C15" s="200"/>
      <c r="D15" s="11"/>
      <c r="E15" s="15"/>
      <c r="F15" s="15"/>
      <c r="G15" s="15"/>
      <c r="H15" s="15"/>
      <c r="I15" s="178">
        <f>I8+I10+I13</f>
        <v>1980</v>
      </c>
      <c r="J15" s="178">
        <f>J8+J10+J13</f>
        <v>717.52</v>
      </c>
      <c r="K15" s="173">
        <f>K13+K10+K8</f>
        <v>2697.52</v>
      </c>
    </row>
    <row r="16" spans="1:11" x14ac:dyDescent="0.25">
      <c r="A16" s="199"/>
      <c r="B16" s="200"/>
      <c r="C16" s="200"/>
      <c r="D16" s="11"/>
      <c r="E16" s="15"/>
      <c r="F16" s="15"/>
      <c r="G16" s="15"/>
      <c r="H16" s="15"/>
      <c r="I16" s="110"/>
      <c r="J16" s="22"/>
      <c r="K16" s="4"/>
    </row>
    <row r="17" spans="1:11" x14ac:dyDescent="0.25">
      <c r="A17" s="199"/>
      <c r="B17" s="200"/>
      <c r="C17" s="200"/>
      <c r="D17" s="11"/>
      <c r="E17" s="15"/>
      <c r="F17" s="15"/>
      <c r="G17" s="15"/>
      <c r="H17" s="15"/>
      <c r="I17" s="110"/>
      <c r="J17" s="22"/>
      <c r="K17" s="4"/>
    </row>
    <row r="18" spans="1:11" x14ac:dyDescent="0.25">
      <c r="A18" s="199"/>
      <c r="B18" s="200"/>
      <c r="C18" s="200"/>
      <c r="D18" s="11"/>
      <c r="E18" s="15"/>
      <c r="F18" s="15"/>
      <c r="G18" s="15"/>
      <c r="H18" s="15"/>
      <c r="I18" s="110"/>
      <c r="J18" s="22"/>
      <c r="K18" s="4"/>
    </row>
    <row r="19" spans="1:11" x14ac:dyDescent="0.25">
      <c r="A19" s="199"/>
      <c r="B19" s="200"/>
      <c r="C19" s="200"/>
      <c r="D19" s="11"/>
      <c r="E19" s="15"/>
      <c r="F19" s="15"/>
      <c r="G19" s="15"/>
      <c r="H19" s="15"/>
      <c r="I19" s="110"/>
      <c r="J19" s="22"/>
      <c r="K19" s="4"/>
    </row>
    <row r="20" spans="1:11" x14ac:dyDescent="0.25">
      <c r="A20" s="199"/>
      <c r="B20" s="200"/>
      <c r="C20" s="200"/>
      <c r="D20" s="11"/>
      <c r="E20" s="15"/>
      <c r="F20" s="15"/>
      <c r="G20" s="15"/>
      <c r="H20" s="15"/>
      <c r="I20" s="110"/>
      <c r="J20" s="22"/>
      <c r="K20" s="4"/>
    </row>
    <row r="21" spans="1:11" x14ac:dyDescent="0.25">
      <c r="A21" s="199"/>
      <c r="B21" s="200"/>
      <c r="C21" s="200"/>
      <c r="D21" s="11"/>
      <c r="E21" s="15"/>
      <c r="F21" s="15"/>
      <c r="G21" s="15"/>
      <c r="H21" s="15"/>
      <c r="I21" s="110"/>
      <c r="J21" s="22"/>
      <c r="K21" s="4"/>
    </row>
    <row r="22" spans="1:11" x14ac:dyDescent="0.25">
      <c r="A22" s="199"/>
      <c r="B22" s="200"/>
      <c r="C22" s="200"/>
      <c r="D22" s="11"/>
      <c r="E22" s="15"/>
      <c r="F22" s="15"/>
      <c r="G22" s="15"/>
      <c r="H22" s="15"/>
      <c r="I22" s="110"/>
      <c r="J22" s="22"/>
      <c r="K22" s="4"/>
    </row>
    <row r="23" spans="1:11" x14ac:dyDescent="0.25">
      <c r="A23" s="199"/>
      <c r="B23" s="200"/>
      <c r="C23" s="200"/>
      <c r="D23" s="11"/>
      <c r="E23" s="15"/>
      <c r="F23" s="15"/>
      <c r="G23" s="15"/>
      <c r="H23" s="15"/>
      <c r="I23" s="110"/>
      <c r="J23" s="22"/>
      <c r="K23" s="4"/>
    </row>
    <row r="24" spans="1:11" x14ac:dyDescent="0.25">
      <c r="A24" s="199"/>
      <c r="B24" s="200"/>
      <c r="C24" s="200"/>
      <c r="D24" s="11"/>
      <c r="E24" s="15"/>
      <c r="F24" s="15"/>
      <c r="G24" s="15"/>
      <c r="H24" s="15"/>
      <c r="I24" s="110"/>
      <c r="J24" s="22"/>
      <c r="K24" s="4"/>
    </row>
    <row r="25" spans="1:11" x14ac:dyDescent="0.25">
      <c r="A25" s="204"/>
      <c r="B25" s="205"/>
      <c r="C25" s="205"/>
      <c r="D25" s="12"/>
      <c r="E25" s="16"/>
      <c r="F25" s="16"/>
      <c r="G25" s="15"/>
      <c r="H25" s="15"/>
      <c r="I25" s="110"/>
      <c r="J25" s="22"/>
      <c r="K25" s="4"/>
    </row>
    <row r="26" spans="1:11" x14ac:dyDescent="0.25">
      <c r="A26" s="199"/>
      <c r="B26" s="200"/>
      <c r="C26" s="200"/>
      <c r="D26" s="11"/>
      <c r="E26" s="15"/>
      <c r="F26" s="15"/>
      <c r="G26" s="15"/>
      <c r="H26" s="15"/>
      <c r="I26" s="110"/>
      <c r="J26" s="22"/>
      <c r="K26" s="4"/>
    </row>
    <row r="27" spans="1:11" x14ac:dyDescent="0.25">
      <c r="A27" s="199"/>
      <c r="B27" s="200"/>
      <c r="C27" s="200"/>
      <c r="D27" s="11"/>
      <c r="E27" s="15"/>
      <c r="F27" s="15"/>
      <c r="G27" s="15"/>
      <c r="H27" s="15"/>
      <c r="I27" s="110"/>
      <c r="J27" s="22"/>
      <c r="K27" s="4"/>
    </row>
    <row r="28" spans="1:11" x14ac:dyDescent="0.25">
      <c r="A28" s="204"/>
      <c r="B28" s="205"/>
      <c r="C28" s="205"/>
      <c r="D28" s="12"/>
      <c r="E28" s="16"/>
      <c r="F28" s="16"/>
      <c r="G28" s="15"/>
      <c r="H28" s="15"/>
      <c r="I28" s="110"/>
      <c r="J28" s="22"/>
      <c r="K28" s="4"/>
    </row>
    <row r="29" spans="1:11" x14ac:dyDescent="0.25">
      <c r="A29" s="199"/>
      <c r="B29" s="200"/>
      <c r="C29" s="200"/>
      <c r="D29" s="11"/>
      <c r="E29" s="15"/>
      <c r="F29" s="15"/>
      <c r="G29" s="15"/>
      <c r="H29" s="15"/>
      <c r="I29" s="110"/>
      <c r="J29" s="22"/>
      <c r="K29" s="4"/>
    </row>
    <row r="30" spans="1:11" x14ac:dyDescent="0.25">
      <c r="A30" s="199"/>
      <c r="B30" s="200"/>
      <c r="C30" s="200"/>
      <c r="D30" s="11"/>
      <c r="E30" s="15"/>
      <c r="F30" s="15"/>
      <c r="G30" s="15"/>
      <c r="H30" s="15"/>
      <c r="I30" s="110"/>
      <c r="J30" s="22"/>
      <c r="K30" s="4"/>
    </row>
    <row r="31" spans="1:11" x14ac:dyDescent="0.25">
      <c r="A31" s="204"/>
      <c r="B31" s="205"/>
      <c r="C31" s="205"/>
      <c r="D31" s="12"/>
      <c r="E31" s="16"/>
      <c r="F31" s="16"/>
      <c r="G31" s="15"/>
      <c r="H31" s="15"/>
      <c r="I31" s="110"/>
      <c r="J31" s="22"/>
      <c r="K31" s="4"/>
    </row>
    <row r="32" spans="1:11" x14ac:dyDescent="0.25">
      <c r="A32" s="199"/>
      <c r="B32" s="200"/>
      <c r="C32" s="200"/>
      <c r="D32" s="11"/>
      <c r="E32" s="15"/>
      <c r="F32" s="15"/>
      <c r="G32" s="15"/>
      <c r="H32" s="15"/>
      <c r="I32" s="110"/>
      <c r="J32" s="22"/>
      <c r="K32" s="4"/>
    </row>
    <row r="33" spans="1:11" x14ac:dyDescent="0.25">
      <c r="A33" s="199"/>
      <c r="B33" s="200"/>
      <c r="C33" s="200"/>
      <c r="D33" s="11"/>
      <c r="E33" s="15"/>
      <c r="F33" s="15"/>
      <c r="G33" s="15"/>
      <c r="H33" s="15"/>
      <c r="I33" s="110"/>
      <c r="J33" s="22"/>
      <c r="K33" s="4"/>
    </row>
    <row r="34" spans="1:11" x14ac:dyDescent="0.25">
      <c r="A34" s="199"/>
      <c r="B34" s="200"/>
      <c r="C34" s="200"/>
      <c r="D34" s="11"/>
      <c r="E34" s="15"/>
      <c r="F34" s="15"/>
      <c r="G34" s="15"/>
      <c r="H34" s="15"/>
      <c r="I34" s="110"/>
      <c r="J34" s="22"/>
      <c r="K34" s="4"/>
    </row>
    <row r="35" spans="1:11" x14ac:dyDescent="0.25">
      <c r="A35" s="204"/>
      <c r="B35" s="205"/>
      <c r="C35" s="205"/>
      <c r="D35" s="12"/>
      <c r="E35" s="16"/>
      <c r="F35" s="16"/>
      <c r="G35" s="15"/>
      <c r="H35" s="15"/>
      <c r="I35" s="110"/>
      <c r="J35" s="22"/>
      <c r="K35" s="4"/>
    </row>
    <row r="36" spans="1:11" x14ac:dyDescent="0.25">
      <c r="A36" s="199"/>
      <c r="B36" s="200"/>
      <c r="C36" s="200"/>
      <c r="D36" s="11"/>
      <c r="E36" s="15"/>
      <c r="F36" s="15"/>
      <c r="G36" s="15"/>
      <c r="H36" s="15"/>
      <c r="I36" s="110"/>
      <c r="J36" s="22"/>
      <c r="K36" s="4"/>
    </row>
    <row r="37" spans="1:11" x14ac:dyDescent="0.25">
      <c r="A37" s="199"/>
      <c r="B37" s="200"/>
      <c r="C37" s="200"/>
      <c r="D37" s="11"/>
      <c r="E37" s="15"/>
      <c r="F37" s="15"/>
      <c r="G37" s="15"/>
      <c r="H37" s="15"/>
      <c r="I37" s="110"/>
      <c r="J37" s="22"/>
      <c r="K37" s="4"/>
    </row>
    <row r="38" spans="1:11" x14ac:dyDescent="0.25">
      <c r="A38" s="199"/>
      <c r="B38" s="200"/>
      <c r="C38" s="200"/>
      <c r="D38" s="11"/>
      <c r="E38" s="15"/>
      <c r="F38" s="15"/>
      <c r="G38" s="15"/>
      <c r="H38" s="15"/>
      <c r="I38" s="110"/>
      <c r="J38" s="22"/>
      <c r="K38" s="4"/>
    </row>
    <row r="39" spans="1:11" x14ac:dyDescent="0.25">
      <c r="A39" s="199"/>
      <c r="B39" s="200"/>
      <c r="C39" s="200"/>
      <c r="D39" s="11"/>
      <c r="E39" s="15"/>
      <c r="F39" s="15"/>
      <c r="G39" s="15"/>
      <c r="H39" s="15"/>
      <c r="I39" s="110"/>
      <c r="J39" s="22"/>
      <c r="K39" s="4"/>
    </row>
    <row r="40" spans="1:11" x14ac:dyDescent="0.25">
      <c r="A40" s="199"/>
      <c r="B40" s="200"/>
      <c r="C40" s="200"/>
      <c r="D40" s="11"/>
      <c r="E40" s="15"/>
      <c r="F40" s="15"/>
      <c r="G40" s="15"/>
      <c r="H40" s="15"/>
      <c r="I40" s="110"/>
      <c r="J40" s="22"/>
      <c r="K40" s="4"/>
    </row>
    <row r="41" spans="1:11" x14ac:dyDescent="0.25">
      <c r="A41" s="199"/>
      <c r="B41" s="200"/>
      <c r="C41" s="200"/>
      <c r="D41" s="11"/>
      <c r="E41" s="15"/>
      <c r="F41" s="15"/>
      <c r="G41" s="15"/>
      <c r="H41" s="15"/>
      <c r="I41" s="110"/>
      <c r="J41" s="22"/>
      <c r="K41" s="4"/>
    </row>
    <row r="42" spans="1:11" x14ac:dyDescent="0.25">
      <c r="A42" s="199"/>
      <c r="B42" s="200"/>
      <c r="C42" s="200"/>
      <c r="D42" s="11"/>
      <c r="E42" s="15"/>
      <c r="F42" s="15"/>
      <c r="G42" s="15"/>
      <c r="H42" s="15"/>
      <c r="I42" s="110"/>
      <c r="J42" s="22"/>
      <c r="K42" s="4"/>
    </row>
    <row r="43" spans="1:11" x14ac:dyDescent="0.25">
      <c r="A43" s="199"/>
      <c r="B43" s="200"/>
      <c r="C43" s="200"/>
      <c r="D43" s="11"/>
      <c r="E43" s="15"/>
      <c r="F43" s="15"/>
      <c r="G43" s="15"/>
      <c r="H43" s="15"/>
      <c r="I43" s="110"/>
      <c r="J43" s="22"/>
      <c r="K43" s="4"/>
    </row>
    <row r="44" spans="1:11" x14ac:dyDescent="0.25">
      <c r="A44" s="199"/>
      <c r="B44" s="200"/>
      <c r="C44" s="200"/>
      <c r="D44" s="11"/>
      <c r="E44" s="15"/>
      <c r="F44" s="15"/>
      <c r="G44" s="15"/>
      <c r="H44" s="15"/>
      <c r="I44" s="110"/>
      <c r="J44" s="22"/>
      <c r="K44" s="4"/>
    </row>
    <row r="45" spans="1:11" x14ac:dyDescent="0.25">
      <c r="A45" s="199"/>
      <c r="B45" s="200"/>
      <c r="C45" s="200"/>
      <c r="D45" s="11"/>
      <c r="E45" s="15"/>
      <c r="F45" s="15"/>
      <c r="G45" s="15"/>
      <c r="H45" s="15"/>
      <c r="I45" s="110"/>
      <c r="J45" s="22"/>
      <c r="K45" s="4"/>
    </row>
    <row r="46" spans="1:11" x14ac:dyDescent="0.25">
      <c r="A46" s="201"/>
      <c r="B46" s="202"/>
      <c r="C46" s="202"/>
      <c r="D46" s="25"/>
      <c r="E46" s="17"/>
      <c r="F46" s="17"/>
      <c r="G46" s="15"/>
      <c r="H46" s="15"/>
      <c r="I46" s="110"/>
      <c r="J46" s="22"/>
      <c r="K46" s="4"/>
    </row>
    <row r="47" spans="1:11" x14ac:dyDescent="0.25">
      <c r="A47" s="199"/>
      <c r="B47" s="200"/>
      <c r="C47" s="200"/>
      <c r="D47" s="11"/>
      <c r="E47" s="15"/>
      <c r="F47" s="15"/>
      <c r="G47" s="15"/>
      <c r="H47" s="15"/>
      <c r="I47" s="110"/>
      <c r="J47" s="22"/>
      <c r="K47" s="4"/>
    </row>
    <row r="48" spans="1:11" x14ac:dyDescent="0.25">
      <c r="A48" s="199"/>
      <c r="B48" s="200"/>
      <c r="C48" s="200"/>
      <c r="D48" s="11"/>
      <c r="E48" s="15"/>
      <c r="F48" s="15"/>
      <c r="G48" s="15"/>
      <c r="H48" s="15"/>
      <c r="I48" s="110"/>
      <c r="J48" s="22"/>
      <c r="K48" s="4"/>
    </row>
    <row r="49" spans="1:11" x14ac:dyDescent="0.25">
      <c r="A49" s="199"/>
      <c r="B49" s="200"/>
      <c r="C49" s="200"/>
      <c r="D49" s="11"/>
      <c r="E49" s="15"/>
      <c r="F49" s="15"/>
      <c r="G49" s="15"/>
      <c r="H49" s="15"/>
      <c r="I49" s="110"/>
      <c r="J49" s="22"/>
      <c r="K49" s="4"/>
    </row>
    <row r="50" spans="1:11" x14ac:dyDescent="0.25">
      <c r="A50" s="199"/>
      <c r="B50" s="200"/>
      <c r="C50" s="200"/>
      <c r="D50" s="11"/>
      <c r="E50" s="15"/>
      <c r="F50" s="15"/>
      <c r="G50" s="15"/>
      <c r="H50" s="15"/>
      <c r="I50" s="110"/>
      <c r="J50" s="22"/>
      <c r="K50" s="4"/>
    </row>
    <row r="51" spans="1:11" x14ac:dyDescent="0.25">
      <c r="A51" s="199"/>
      <c r="B51" s="200"/>
      <c r="C51" s="200"/>
      <c r="D51" s="11"/>
      <c r="E51" s="15"/>
      <c r="F51" s="15"/>
      <c r="G51" s="15"/>
      <c r="H51" s="15"/>
      <c r="I51" s="110"/>
      <c r="J51" s="22"/>
      <c r="K51" s="4"/>
    </row>
    <row r="52" spans="1:11" x14ac:dyDescent="0.25">
      <c r="A52" s="199"/>
      <c r="B52" s="200"/>
      <c r="C52" s="200"/>
      <c r="D52" s="11"/>
      <c r="E52" s="15"/>
      <c r="F52" s="15"/>
      <c r="G52" s="15"/>
      <c r="H52" s="15"/>
      <c r="I52" s="110"/>
      <c r="J52" s="22"/>
      <c r="K52" s="4"/>
    </row>
    <row r="53" spans="1:11" x14ac:dyDescent="0.25">
      <c r="A53" s="199"/>
      <c r="B53" s="200"/>
      <c r="C53" s="200"/>
      <c r="D53" s="11"/>
      <c r="E53" s="15"/>
      <c r="F53" s="15"/>
      <c r="G53" s="15"/>
      <c r="H53" s="15"/>
      <c r="I53" s="110"/>
      <c r="J53" s="22"/>
      <c r="K53" s="4"/>
    </row>
    <row r="54" spans="1:11" x14ac:dyDescent="0.25">
      <c r="A54" s="199"/>
      <c r="B54" s="200"/>
      <c r="C54" s="200"/>
      <c r="D54" s="11"/>
      <c r="E54" s="15"/>
      <c r="F54" s="15"/>
      <c r="G54" s="15"/>
      <c r="H54" s="15"/>
      <c r="I54" s="110"/>
      <c r="J54" s="22"/>
      <c r="K54" s="4"/>
    </row>
    <row r="55" spans="1:11" x14ac:dyDescent="0.25">
      <c r="A55" s="199"/>
      <c r="B55" s="200"/>
      <c r="C55" s="200"/>
      <c r="D55" s="11"/>
      <c r="E55" s="15"/>
      <c r="F55" s="15"/>
      <c r="G55" s="15"/>
      <c r="H55" s="15"/>
      <c r="I55" s="110"/>
      <c r="J55" s="22"/>
      <c r="K55" s="4"/>
    </row>
    <row r="56" spans="1:11" x14ac:dyDescent="0.25">
      <c r="A56" s="199"/>
      <c r="B56" s="200"/>
      <c r="C56" s="200"/>
      <c r="D56" s="11"/>
      <c r="E56" s="15"/>
      <c r="F56" s="15"/>
      <c r="G56" s="15"/>
      <c r="H56" s="15"/>
      <c r="I56" s="110"/>
      <c r="J56" s="22"/>
      <c r="K56" s="4"/>
    </row>
    <row r="57" spans="1:11" x14ac:dyDescent="0.25">
      <c r="A57" s="199"/>
      <c r="B57" s="200"/>
      <c r="C57" s="200"/>
      <c r="D57" s="11"/>
      <c r="E57" s="15"/>
      <c r="F57" s="15"/>
      <c r="G57" s="15"/>
      <c r="H57" s="15"/>
      <c r="I57" s="110"/>
      <c r="J57" s="22"/>
      <c r="K57" s="4"/>
    </row>
    <row r="58" spans="1:11" x14ac:dyDescent="0.25">
      <c r="A58" s="199"/>
      <c r="B58" s="200"/>
      <c r="C58" s="200"/>
      <c r="D58" s="11"/>
      <c r="E58" s="15"/>
      <c r="F58" s="15"/>
      <c r="G58" s="15"/>
      <c r="H58" s="15"/>
      <c r="I58" s="110"/>
      <c r="J58" s="22"/>
      <c r="K58" s="4"/>
    </row>
    <row r="59" spans="1:11" x14ac:dyDescent="0.25">
      <c r="A59" s="204"/>
      <c r="B59" s="205"/>
      <c r="C59" s="205"/>
      <c r="D59" s="12"/>
      <c r="E59" s="16"/>
      <c r="F59" s="16"/>
      <c r="G59" s="15"/>
      <c r="H59" s="15"/>
      <c r="I59" s="110"/>
      <c r="J59" s="22"/>
      <c r="K59" s="4"/>
    </row>
    <row r="60" spans="1:11" x14ac:dyDescent="0.25">
      <c r="A60" s="199"/>
      <c r="B60" s="200"/>
      <c r="C60" s="200"/>
      <c r="D60" s="11"/>
      <c r="E60" s="15"/>
      <c r="F60" s="15"/>
      <c r="G60" s="15"/>
      <c r="H60" s="15"/>
      <c r="I60" s="110"/>
      <c r="J60" s="22"/>
      <c r="K60" s="4"/>
    </row>
    <row r="61" spans="1:11" x14ac:dyDescent="0.25">
      <c r="A61" s="199"/>
      <c r="B61" s="200"/>
      <c r="C61" s="200"/>
      <c r="D61" s="11"/>
      <c r="E61" s="15"/>
      <c r="F61" s="15"/>
      <c r="G61" s="15"/>
      <c r="H61" s="15"/>
      <c r="I61" s="110"/>
      <c r="J61" s="22"/>
      <c r="K61" s="4"/>
    </row>
    <row r="62" spans="1:11" x14ac:dyDescent="0.25">
      <c r="A62" s="204"/>
      <c r="B62" s="205"/>
      <c r="C62" s="205"/>
      <c r="D62" s="12"/>
      <c r="E62" s="16"/>
      <c r="F62" s="16"/>
      <c r="G62" s="15"/>
      <c r="H62" s="15"/>
      <c r="I62" s="110"/>
      <c r="J62" s="22"/>
      <c r="K62" s="4"/>
    </row>
    <row r="63" spans="1:11" x14ac:dyDescent="0.25">
      <c r="A63" s="199"/>
      <c r="B63" s="200"/>
      <c r="C63" s="200"/>
      <c r="D63" s="11"/>
      <c r="E63" s="15"/>
      <c r="F63" s="15"/>
      <c r="G63" s="15"/>
      <c r="H63" s="15"/>
      <c r="I63" s="110"/>
      <c r="J63" s="22"/>
      <c r="K63" s="4"/>
    </row>
    <row r="64" spans="1:11" x14ac:dyDescent="0.25">
      <c r="A64" s="199"/>
      <c r="B64" s="200"/>
      <c r="C64" s="200"/>
      <c r="D64" s="11"/>
      <c r="E64" s="15"/>
      <c r="F64" s="15"/>
      <c r="G64" s="15"/>
      <c r="H64" s="15"/>
      <c r="I64" s="110"/>
      <c r="J64" s="22"/>
      <c r="K64" s="4"/>
    </row>
    <row r="65" spans="1:11" x14ac:dyDescent="0.25">
      <c r="A65" s="199"/>
      <c r="B65" s="200"/>
      <c r="C65" s="200"/>
      <c r="D65" s="11"/>
      <c r="E65" s="15"/>
      <c r="F65" s="15"/>
      <c r="G65" s="15"/>
      <c r="H65" s="15"/>
      <c r="I65" s="110"/>
      <c r="J65" s="22"/>
      <c r="K65" s="4"/>
    </row>
    <row r="66" spans="1:11" x14ac:dyDescent="0.25">
      <c r="A66" s="204"/>
      <c r="B66" s="205"/>
      <c r="C66" s="205"/>
      <c r="D66" s="12"/>
      <c r="E66" s="16"/>
      <c r="F66" s="16"/>
      <c r="G66" s="15"/>
      <c r="H66" s="15"/>
      <c r="I66" s="110"/>
      <c r="J66" s="22"/>
      <c r="K66" s="4"/>
    </row>
    <row r="67" spans="1:11" x14ac:dyDescent="0.25">
      <c r="A67" s="199"/>
      <c r="B67" s="200"/>
      <c r="C67" s="200"/>
      <c r="D67" s="11"/>
      <c r="E67" s="15"/>
      <c r="F67" s="15"/>
      <c r="G67" s="15"/>
      <c r="H67" s="15"/>
      <c r="I67" s="110"/>
      <c r="J67" s="22"/>
      <c r="K67" s="4"/>
    </row>
    <row r="68" spans="1:11" x14ac:dyDescent="0.25">
      <c r="A68" s="199"/>
      <c r="B68" s="200"/>
      <c r="C68" s="200"/>
      <c r="D68" s="11"/>
      <c r="E68" s="15"/>
      <c r="F68" s="15"/>
      <c r="G68" s="15"/>
      <c r="H68" s="15"/>
      <c r="I68" s="110"/>
      <c r="J68" s="22"/>
      <c r="K68" s="4"/>
    </row>
    <row r="69" spans="1:11" x14ac:dyDescent="0.25">
      <c r="A69" s="199"/>
      <c r="B69" s="200"/>
      <c r="C69" s="200"/>
      <c r="D69" s="11"/>
      <c r="E69" s="15"/>
      <c r="F69" s="15"/>
      <c r="G69" s="15"/>
      <c r="H69" s="15"/>
      <c r="I69" s="110"/>
      <c r="J69" s="22"/>
      <c r="K69" s="4"/>
    </row>
    <row r="70" spans="1:11" ht="30" customHeight="1" thickBot="1" x14ac:dyDescent="0.3">
      <c r="A70" s="207"/>
      <c r="B70" s="208"/>
      <c r="C70" s="208"/>
      <c r="D70" s="13"/>
      <c r="E70" s="18"/>
      <c r="F70" s="18"/>
      <c r="G70" s="18"/>
      <c r="H70" s="18"/>
      <c r="I70" s="111"/>
      <c r="J70" s="23"/>
      <c r="K70" s="5"/>
    </row>
    <row r="71" spans="1:11" x14ac:dyDescent="0.25">
      <c r="A71" s="206"/>
      <c r="B71" s="206"/>
      <c r="C71" s="206"/>
      <c r="D71" s="8"/>
    </row>
    <row r="72" spans="1:11" x14ac:dyDescent="0.25">
      <c r="A72" s="206"/>
      <c r="B72" s="206"/>
      <c r="C72" s="206"/>
      <c r="D72" s="8"/>
    </row>
    <row r="73" spans="1:11" x14ac:dyDescent="0.25">
      <c r="A73" s="206"/>
      <c r="B73" s="206"/>
      <c r="C73" s="206"/>
      <c r="D73" s="8"/>
    </row>
    <row r="74" spans="1:11" x14ac:dyDescent="0.25">
      <c r="A74" s="206"/>
      <c r="B74" s="206"/>
      <c r="C74" s="206"/>
      <c r="D74" s="8"/>
    </row>
    <row r="75" spans="1:11" x14ac:dyDescent="0.25">
      <c r="A75" s="206"/>
      <c r="B75" s="206"/>
      <c r="C75" s="206"/>
      <c r="D75" s="8"/>
    </row>
    <row r="76" spans="1:11" x14ac:dyDescent="0.25">
      <c r="A76" s="206"/>
      <c r="B76" s="206"/>
      <c r="C76" s="206"/>
      <c r="D76" s="8"/>
    </row>
    <row r="77" spans="1:11" x14ac:dyDescent="0.25">
      <c r="A77" s="206"/>
      <c r="B77" s="206"/>
      <c r="C77" s="206"/>
      <c r="D77" s="8"/>
    </row>
    <row r="78" spans="1:11" x14ac:dyDescent="0.25">
      <c r="A78" s="206"/>
      <c r="B78" s="206"/>
      <c r="C78" s="206"/>
      <c r="D78" s="8"/>
    </row>
    <row r="79" spans="1:11" x14ac:dyDescent="0.25">
      <c r="A79" s="206"/>
      <c r="B79" s="206"/>
      <c r="C79" s="206"/>
      <c r="D79" s="8"/>
    </row>
  </sheetData>
  <mergeCells count="76">
    <mergeCell ref="A78:C78"/>
    <mergeCell ref="A79:C79"/>
    <mergeCell ref="A72:C72"/>
    <mergeCell ref="A73:C73"/>
    <mergeCell ref="A74:C74"/>
    <mergeCell ref="A75:C75"/>
    <mergeCell ref="A76:C76"/>
    <mergeCell ref="A77:C77"/>
    <mergeCell ref="A71:C71"/>
    <mergeCell ref="A60:C60"/>
    <mergeCell ref="A61:C61"/>
    <mergeCell ref="A62:C62"/>
    <mergeCell ref="A63:C63"/>
    <mergeCell ref="A64:C64"/>
    <mergeCell ref="A65:C65"/>
    <mergeCell ref="A66:C66"/>
    <mergeCell ref="A67:C67"/>
    <mergeCell ref="A68:C68"/>
    <mergeCell ref="A69:C69"/>
    <mergeCell ref="A70:C70"/>
    <mergeCell ref="A59:C59"/>
    <mergeCell ref="A48:C48"/>
    <mergeCell ref="A49:C49"/>
    <mergeCell ref="A50:C50"/>
    <mergeCell ref="A51:C51"/>
    <mergeCell ref="A52:C52"/>
    <mergeCell ref="A53:C53"/>
    <mergeCell ref="A54:C54"/>
    <mergeCell ref="A55:C55"/>
    <mergeCell ref="A56:C56"/>
    <mergeCell ref="A57:C57"/>
    <mergeCell ref="A58:C58"/>
    <mergeCell ref="A47:C47"/>
    <mergeCell ref="A36:C36"/>
    <mergeCell ref="A37:C37"/>
    <mergeCell ref="A38:C38"/>
    <mergeCell ref="A39:C39"/>
    <mergeCell ref="A40:C40"/>
    <mergeCell ref="A41:C41"/>
    <mergeCell ref="A42:C42"/>
    <mergeCell ref="A43:C43"/>
    <mergeCell ref="A44:C44"/>
    <mergeCell ref="A45:C45"/>
    <mergeCell ref="A46:C46"/>
    <mergeCell ref="A35:C35"/>
    <mergeCell ref="A24:C24"/>
    <mergeCell ref="A25:C25"/>
    <mergeCell ref="A26:C26"/>
    <mergeCell ref="A27:C27"/>
    <mergeCell ref="A28:C28"/>
    <mergeCell ref="A29:C29"/>
    <mergeCell ref="A30:C30"/>
    <mergeCell ref="A31:C31"/>
    <mergeCell ref="A32:C32"/>
    <mergeCell ref="A33:C33"/>
    <mergeCell ref="A34:C34"/>
    <mergeCell ref="A23:C23"/>
    <mergeCell ref="A12:C12"/>
    <mergeCell ref="A14:C14"/>
    <mergeCell ref="A15:C15"/>
    <mergeCell ref="A16:C16"/>
    <mergeCell ref="A17:C17"/>
    <mergeCell ref="A18:C18"/>
    <mergeCell ref="A19:C19"/>
    <mergeCell ref="A20:C20"/>
    <mergeCell ref="A21:C21"/>
    <mergeCell ref="A22:C22"/>
    <mergeCell ref="A13:H13"/>
    <mergeCell ref="A11:C11"/>
    <mergeCell ref="A5:F5"/>
    <mergeCell ref="G5:K5"/>
    <mergeCell ref="A6:C6"/>
    <mergeCell ref="A7:C7"/>
    <mergeCell ref="A9:C9"/>
    <mergeCell ref="A10:H10"/>
    <mergeCell ref="A8:H8"/>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4:K79"/>
  <sheetViews>
    <sheetView view="pageBreakPreview" zoomScale="80" zoomScaleNormal="100" zoomScaleSheetLayoutView="80" workbookViewId="0">
      <pane ySplit="6" topLeftCell="A7" activePane="bottomLeft" state="frozen"/>
      <selection pane="bottomLeft" activeCell="E11" sqref="E11"/>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6" width="17.7109375" style="14" customWidth="1"/>
    <col min="7" max="7" width="16.5703125" style="14" customWidth="1"/>
    <col min="8" max="9" width="13.7109375" style="14" customWidth="1"/>
    <col min="10" max="10" width="10.5703125" style="14" customWidth="1"/>
    <col min="11" max="11" width="17" customWidth="1"/>
  </cols>
  <sheetData>
    <row r="4" spans="1:11" ht="15.75" thickBot="1" x14ac:dyDescent="0.3"/>
    <row r="5" spans="1:11" ht="15" customHeight="1" thickBot="1" x14ac:dyDescent="0.3">
      <c r="A5" s="187" t="s">
        <v>445</v>
      </c>
      <c r="B5" s="188"/>
      <c r="C5" s="188"/>
      <c r="D5" s="188"/>
      <c r="E5" s="188"/>
      <c r="F5" s="189"/>
      <c r="G5" s="187" t="s">
        <v>71</v>
      </c>
      <c r="H5" s="188"/>
      <c r="I5" s="188"/>
      <c r="J5" s="188"/>
      <c r="K5" s="189"/>
    </row>
    <row r="6" spans="1:11" s="2" customFormat="1" ht="54" customHeight="1" thickBot="1" x14ac:dyDescent="0.3">
      <c r="A6" s="190" t="s">
        <v>3</v>
      </c>
      <c r="B6" s="191"/>
      <c r="C6" s="191"/>
      <c r="D6" s="9" t="s">
        <v>11</v>
      </c>
      <c r="E6" s="9" t="s">
        <v>10</v>
      </c>
      <c r="F6" s="9" t="s">
        <v>5</v>
      </c>
      <c r="G6" s="6" t="s">
        <v>2</v>
      </c>
      <c r="H6" s="6" t="s">
        <v>0</v>
      </c>
      <c r="I6" s="6" t="s">
        <v>257</v>
      </c>
      <c r="J6" s="6" t="s">
        <v>258</v>
      </c>
      <c r="K6" s="6" t="s">
        <v>73</v>
      </c>
    </row>
    <row r="7" spans="1:11" s="1" customFormat="1" ht="15.75" thickBot="1" x14ac:dyDescent="0.3">
      <c r="A7" s="248" t="s">
        <v>446</v>
      </c>
      <c r="B7" s="249"/>
      <c r="C7" s="250"/>
      <c r="D7" s="46" t="s">
        <v>447</v>
      </c>
      <c r="E7" s="27">
        <v>45552</v>
      </c>
      <c r="F7" s="46" t="s">
        <v>41</v>
      </c>
      <c r="G7" s="46">
        <v>7160</v>
      </c>
      <c r="H7" s="46">
        <v>994946</v>
      </c>
      <c r="I7" s="157">
        <v>1068</v>
      </c>
      <c r="J7" s="47"/>
      <c r="K7" s="39"/>
    </row>
    <row r="8" spans="1:11" ht="15.75" thickBot="1" x14ac:dyDescent="0.3">
      <c r="A8" s="185" t="s">
        <v>435</v>
      </c>
      <c r="B8" s="186"/>
      <c r="C8" s="186"/>
      <c r="D8" s="186"/>
      <c r="E8" s="186"/>
      <c r="F8" s="186"/>
      <c r="G8" s="186"/>
      <c r="H8" s="186"/>
      <c r="I8" s="131">
        <f>SUM(I7:I7)</f>
        <v>1068</v>
      </c>
      <c r="J8" s="131">
        <f>SUM(J7:J7)</f>
        <v>0</v>
      </c>
      <c r="K8" s="48">
        <f>I8+J8</f>
        <v>1068</v>
      </c>
    </row>
    <row r="9" spans="1:11" ht="15.75" thickBot="1" x14ac:dyDescent="0.3">
      <c r="A9" s="197" t="s">
        <v>629</v>
      </c>
      <c r="B9" s="198"/>
      <c r="C9" s="198"/>
      <c r="D9" s="42" t="s">
        <v>630</v>
      </c>
      <c r="E9" s="27">
        <v>45630</v>
      </c>
      <c r="F9" s="43" t="s">
        <v>30</v>
      </c>
      <c r="G9" s="43"/>
      <c r="H9" s="43" t="s">
        <v>631</v>
      </c>
      <c r="I9" s="145"/>
      <c r="J9" s="44">
        <v>3484</v>
      </c>
      <c r="K9" s="40"/>
    </row>
    <row r="10" spans="1:11" ht="15.75" thickBot="1" x14ac:dyDescent="0.3">
      <c r="A10" s="185" t="s">
        <v>625</v>
      </c>
      <c r="B10" s="186"/>
      <c r="C10" s="186"/>
      <c r="D10" s="186"/>
      <c r="E10" s="186"/>
      <c r="F10" s="186"/>
      <c r="G10" s="186"/>
      <c r="H10" s="186"/>
      <c r="I10" s="131">
        <f>SUM(I9:I9)</f>
        <v>0</v>
      </c>
      <c r="J10" s="131">
        <f>SUM(J9:J9)</f>
        <v>3484</v>
      </c>
      <c r="K10" s="48">
        <f>I10+J10</f>
        <v>3484</v>
      </c>
    </row>
    <row r="11" spans="1:11" x14ac:dyDescent="0.25">
      <c r="A11" s="199"/>
      <c r="B11" s="200"/>
      <c r="C11" s="200"/>
      <c r="D11" s="11"/>
      <c r="E11" s="15"/>
      <c r="F11" s="15"/>
      <c r="G11" s="15"/>
      <c r="H11" s="15"/>
      <c r="I11" s="110"/>
      <c r="J11" s="22"/>
      <c r="K11" s="4"/>
    </row>
    <row r="12" spans="1:11" x14ac:dyDescent="0.25">
      <c r="A12" s="199"/>
      <c r="B12" s="200"/>
      <c r="C12" s="200"/>
      <c r="D12" s="11"/>
      <c r="E12" s="15"/>
      <c r="F12" s="15"/>
      <c r="G12" s="15"/>
      <c r="H12" s="15"/>
      <c r="I12" s="178">
        <f>I8+I10</f>
        <v>1068</v>
      </c>
      <c r="J12" s="178">
        <f>J8+J10</f>
        <v>3484</v>
      </c>
      <c r="K12" s="173">
        <f>K10+K8</f>
        <v>4552</v>
      </c>
    </row>
    <row r="13" spans="1:11" x14ac:dyDescent="0.25">
      <c r="A13" s="199"/>
      <c r="B13" s="200"/>
      <c r="C13" s="200"/>
      <c r="D13" s="11"/>
      <c r="E13" s="15"/>
      <c r="F13" s="15"/>
      <c r="G13" s="15"/>
      <c r="H13" s="15"/>
      <c r="I13" s="110"/>
      <c r="J13" s="22"/>
      <c r="K13" s="4"/>
    </row>
    <row r="14" spans="1:11" x14ac:dyDescent="0.25">
      <c r="A14" s="199"/>
      <c r="B14" s="200"/>
      <c r="C14" s="200"/>
      <c r="D14" s="11"/>
      <c r="E14" s="15"/>
      <c r="F14" s="15"/>
      <c r="G14" s="15"/>
      <c r="H14" s="15"/>
      <c r="I14" s="110"/>
      <c r="J14" s="22"/>
      <c r="K14" s="4"/>
    </row>
    <row r="15" spans="1:11" x14ac:dyDescent="0.25">
      <c r="A15" s="199"/>
      <c r="B15" s="200"/>
      <c r="C15" s="200"/>
      <c r="D15" s="11"/>
      <c r="E15" s="15"/>
      <c r="F15" s="15"/>
      <c r="G15" s="15"/>
      <c r="H15" s="15"/>
      <c r="I15" s="110"/>
      <c r="J15" s="22"/>
      <c r="K15" s="4"/>
    </row>
    <row r="16" spans="1:11" x14ac:dyDescent="0.25">
      <c r="A16" s="199"/>
      <c r="B16" s="200"/>
      <c r="C16" s="200"/>
      <c r="D16" s="11"/>
      <c r="E16" s="15"/>
      <c r="F16" s="15"/>
      <c r="G16" s="15"/>
      <c r="H16" s="15"/>
      <c r="I16" s="110"/>
      <c r="J16" s="22"/>
      <c r="K16" s="4"/>
    </row>
    <row r="17" spans="1:11" x14ac:dyDescent="0.25">
      <c r="A17" s="199"/>
      <c r="B17" s="200"/>
      <c r="C17" s="200"/>
      <c r="D17" s="11"/>
      <c r="E17" s="15"/>
      <c r="F17" s="15"/>
      <c r="G17" s="15"/>
      <c r="H17" s="15"/>
      <c r="I17" s="110"/>
      <c r="J17" s="22"/>
      <c r="K17" s="4"/>
    </row>
    <row r="18" spans="1:11" x14ac:dyDescent="0.25">
      <c r="A18" s="199"/>
      <c r="B18" s="200"/>
      <c r="C18" s="200"/>
      <c r="D18" s="11"/>
      <c r="E18" s="15"/>
      <c r="F18" s="15"/>
      <c r="G18" s="15"/>
      <c r="H18" s="15"/>
      <c r="I18" s="110"/>
      <c r="J18" s="22"/>
      <c r="K18" s="4"/>
    </row>
    <row r="19" spans="1:11" x14ac:dyDescent="0.25">
      <c r="A19" s="199"/>
      <c r="B19" s="200"/>
      <c r="C19" s="200"/>
      <c r="D19" s="11"/>
      <c r="E19" s="15"/>
      <c r="F19" s="15"/>
      <c r="G19" s="15"/>
      <c r="H19" s="15"/>
      <c r="I19" s="110"/>
      <c r="J19" s="22"/>
      <c r="K19" s="4"/>
    </row>
    <row r="20" spans="1:11" x14ac:dyDescent="0.25">
      <c r="A20" s="199"/>
      <c r="B20" s="200"/>
      <c r="C20" s="200"/>
      <c r="D20" s="11"/>
      <c r="E20" s="15"/>
      <c r="F20" s="15"/>
      <c r="G20" s="15"/>
      <c r="H20" s="15"/>
      <c r="I20" s="110"/>
      <c r="J20" s="22"/>
      <c r="K20" s="4"/>
    </row>
    <row r="21" spans="1:11" x14ac:dyDescent="0.25">
      <c r="A21" s="199"/>
      <c r="B21" s="200"/>
      <c r="C21" s="200"/>
      <c r="D21" s="11"/>
      <c r="E21" s="15"/>
      <c r="F21" s="15"/>
      <c r="G21" s="15"/>
      <c r="H21" s="15"/>
      <c r="I21" s="110"/>
      <c r="J21" s="22"/>
      <c r="K21" s="4"/>
    </row>
    <row r="22" spans="1:11" x14ac:dyDescent="0.25">
      <c r="A22" s="199"/>
      <c r="B22" s="200"/>
      <c r="C22" s="200"/>
      <c r="D22" s="11"/>
      <c r="E22" s="15"/>
      <c r="F22" s="15"/>
      <c r="G22" s="15"/>
      <c r="H22" s="15"/>
      <c r="I22" s="110"/>
      <c r="J22" s="22"/>
      <c r="K22" s="4"/>
    </row>
    <row r="23" spans="1:11" x14ac:dyDescent="0.25">
      <c r="A23" s="199"/>
      <c r="B23" s="200"/>
      <c r="C23" s="200"/>
      <c r="D23" s="11"/>
      <c r="E23" s="15"/>
      <c r="F23" s="15"/>
      <c r="G23" s="15"/>
      <c r="H23" s="15"/>
      <c r="I23" s="110"/>
      <c r="J23" s="22"/>
      <c r="K23" s="4"/>
    </row>
    <row r="24" spans="1:11" x14ac:dyDescent="0.25">
      <c r="A24" s="199"/>
      <c r="B24" s="200"/>
      <c r="C24" s="200"/>
      <c r="D24" s="11"/>
      <c r="E24" s="15"/>
      <c r="F24" s="15"/>
      <c r="G24" s="15"/>
      <c r="H24" s="15"/>
      <c r="I24" s="110"/>
      <c r="J24" s="22"/>
      <c r="K24" s="4"/>
    </row>
    <row r="25" spans="1:11" x14ac:dyDescent="0.25">
      <c r="A25" s="204"/>
      <c r="B25" s="205"/>
      <c r="C25" s="205"/>
      <c r="D25" s="12"/>
      <c r="E25" s="16"/>
      <c r="F25" s="16"/>
      <c r="G25" s="15"/>
      <c r="H25" s="15"/>
      <c r="I25" s="110"/>
      <c r="J25" s="22"/>
      <c r="K25" s="4"/>
    </row>
    <row r="26" spans="1:11" x14ac:dyDescent="0.25">
      <c r="A26" s="199"/>
      <c r="B26" s="200"/>
      <c r="C26" s="200"/>
      <c r="D26" s="11"/>
      <c r="E26" s="15"/>
      <c r="F26" s="15"/>
      <c r="G26" s="15"/>
      <c r="H26" s="15"/>
      <c r="I26" s="110"/>
      <c r="J26" s="22"/>
      <c r="K26" s="4"/>
    </row>
    <row r="27" spans="1:11" x14ac:dyDescent="0.25">
      <c r="A27" s="199"/>
      <c r="B27" s="200"/>
      <c r="C27" s="200"/>
      <c r="D27" s="11"/>
      <c r="E27" s="15"/>
      <c r="F27" s="15"/>
      <c r="G27" s="15"/>
      <c r="H27" s="15"/>
      <c r="I27" s="110"/>
      <c r="J27" s="22"/>
      <c r="K27" s="4"/>
    </row>
    <row r="28" spans="1:11" x14ac:dyDescent="0.25">
      <c r="A28" s="204"/>
      <c r="B28" s="205"/>
      <c r="C28" s="205"/>
      <c r="D28" s="12"/>
      <c r="E28" s="16"/>
      <c r="F28" s="16"/>
      <c r="G28" s="15"/>
      <c r="H28" s="15"/>
      <c r="I28" s="110"/>
      <c r="J28" s="22"/>
      <c r="K28" s="4"/>
    </row>
    <row r="29" spans="1:11" x14ac:dyDescent="0.25">
      <c r="A29" s="199"/>
      <c r="B29" s="200"/>
      <c r="C29" s="200"/>
      <c r="D29" s="11"/>
      <c r="E29" s="15"/>
      <c r="F29" s="15"/>
      <c r="G29" s="15"/>
      <c r="H29" s="15"/>
      <c r="I29" s="110"/>
      <c r="J29" s="22"/>
      <c r="K29" s="4"/>
    </row>
    <row r="30" spans="1:11" x14ac:dyDescent="0.25">
      <c r="A30" s="199"/>
      <c r="B30" s="200"/>
      <c r="C30" s="200"/>
      <c r="D30" s="11"/>
      <c r="E30" s="15"/>
      <c r="F30" s="15"/>
      <c r="G30" s="15"/>
      <c r="H30" s="15"/>
      <c r="I30" s="110"/>
      <c r="J30" s="22"/>
      <c r="K30" s="4"/>
    </row>
    <row r="31" spans="1:11" x14ac:dyDescent="0.25">
      <c r="A31" s="204"/>
      <c r="B31" s="205"/>
      <c r="C31" s="205"/>
      <c r="D31" s="12"/>
      <c r="E31" s="16"/>
      <c r="F31" s="16"/>
      <c r="G31" s="15"/>
      <c r="H31" s="15"/>
      <c r="I31" s="110"/>
      <c r="J31" s="22"/>
      <c r="K31" s="4"/>
    </row>
    <row r="32" spans="1:11" x14ac:dyDescent="0.25">
      <c r="A32" s="199"/>
      <c r="B32" s="200"/>
      <c r="C32" s="200"/>
      <c r="D32" s="11"/>
      <c r="E32" s="15"/>
      <c r="F32" s="15"/>
      <c r="G32" s="15"/>
      <c r="H32" s="15"/>
      <c r="I32" s="110"/>
      <c r="J32" s="22"/>
      <c r="K32" s="4"/>
    </row>
    <row r="33" spans="1:11" x14ac:dyDescent="0.25">
      <c r="A33" s="199"/>
      <c r="B33" s="200"/>
      <c r="C33" s="200"/>
      <c r="D33" s="11"/>
      <c r="E33" s="15"/>
      <c r="F33" s="15"/>
      <c r="G33" s="15"/>
      <c r="H33" s="15"/>
      <c r="I33" s="110"/>
      <c r="J33" s="22"/>
      <c r="K33" s="4"/>
    </row>
    <row r="34" spans="1:11" x14ac:dyDescent="0.25">
      <c r="A34" s="199"/>
      <c r="B34" s="200"/>
      <c r="C34" s="200"/>
      <c r="D34" s="11"/>
      <c r="E34" s="15"/>
      <c r="F34" s="15"/>
      <c r="G34" s="15"/>
      <c r="H34" s="15"/>
      <c r="I34" s="110"/>
      <c r="J34" s="22"/>
      <c r="K34" s="4"/>
    </row>
    <row r="35" spans="1:11" x14ac:dyDescent="0.25">
      <c r="A35" s="204"/>
      <c r="B35" s="205"/>
      <c r="C35" s="205"/>
      <c r="D35" s="12"/>
      <c r="E35" s="16"/>
      <c r="F35" s="16"/>
      <c r="G35" s="15"/>
      <c r="H35" s="15"/>
      <c r="I35" s="110"/>
      <c r="J35" s="22"/>
      <c r="K35" s="4"/>
    </row>
    <row r="36" spans="1:11" x14ac:dyDescent="0.25">
      <c r="A36" s="199"/>
      <c r="B36" s="200"/>
      <c r="C36" s="200"/>
      <c r="D36" s="11"/>
      <c r="E36" s="15"/>
      <c r="F36" s="15"/>
      <c r="G36" s="15"/>
      <c r="H36" s="15"/>
      <c r="I36" s="110"/>
      <c r="J36" s="22"/>
      <c r="K36" s="4"/>
    </row>
    <row r="37" spans="1:11" x14ac:dyDescent="0.25">
      <c r="A37" s="199"/>
      <c r="B37" s="200"/>
      <c r="C37" s="200"/>
      <c r="D37" s="11"/>
      <c r="E37" s="15"/>
      <c r="F37" s="15"/>
      <c r="G37" s="15"/>
      <c r="H37" s="15"/>
      <c r="I37" s="110"/>
      <c r="J37" s="22"/>
      <c r="K37" s="4"/>
    </row>
    <row r="38" spans="1:11" x14ac:dyDescent="0.25">
      <c r="A38" s="199"/>
      <c r="B38" s="200"/>
      <c r="C38" s="200"/>
      <c r="D38" s="11"/>
      <c r="E38" s="15"/>
      <c r="F38" s="15"/>
      <c r="G38" s="15"/>
      <c r="H38" s="15"/>
      <c r="I38" s="110"/>
      <c r="J38" s="22"/>
      <c r="K38" s="4"/>
    </row>
    <row r="39" spans="1:11" x14ac:dyDescent="0.25">
      <c r="A39" s="199"/>
      <c r="B39" s="200"/>
      <c r="C39" s="200"/>
      <c r="D39" s="11"/>
      <c r="E39" s="15"/>
      <c r="F39" s="15"/>
      <c r="G39" s="15"/>
      <c r="H39" s="15"/>
      <c r="I39" s="110"/>
      <c r="J39" s="22"/>
      <c r="K39" s="4"/>
    </row>
    <row r="40" spans="1:11" x14ac:dyDescent="0.25">
      <c r="A40" s="199"/>
      <c r="B40" s="200"/>
      <c r="C40" s="200"/>
      <c r="D40" s="11"/>
      <c r="E40" s="15"/>
      <c r="F40" s="15"/>
      <c r="G40" s="15"/>
      <c r="H40" s="15"/>
      <c r="I40" s="110"/>
      <c r="J40" s="22"/>
      <c r="K40" s="4"/>
    </row>
    <row r="41" spans="1:11" x14ac:dyDescent="0.25">
      <c r="A41" s="199"/>
      <c r="B41" s="200"/>
      <c r="C41" s="200"/>
      <c r="D41" s="11"/>
      <c r="E41" s="15"/>
      <c r="F41" s="15"/>
      <c r="G41" s="15"/>
      <c r="H41" s="15"/>
      <c r="I41" s="110"/>
      <c r="J41" s="22"/>
      <c r="K41" s="4"/>
    </row>
    <row r="42" spans="1:11" x14ac:dyDescent="0.25">
      <c r="A42" s="199"/>
      <c r="B42" s="200"/>
      <c r="C42" s="200"/>
      <c r="D42" s="11"/>
      <c r="E42" s="15"/>
      <c r="F42" s="15"/>
      <c r="G42" s="15"/>
      <c r="H42" s="15"/>
      <c r="I42" s="110"/>
      <c r="J42" s="22"/>
      <c r="K42" s="4"/>
    </row>
    <row r="43" spans="1:11" x14ac:dyDescent="0.25">
      <c r="A43" s="199"/>
      <c r="B43" s="200"/>
      <c r="C43" s="200"/>
      <c r="D43" s="11"/>
      <c r="E43" s="15"/>
      <c r="F43" s="15"/>
      <c r="G43" s="15"/>
      <c r="H43" s="15"/>
      <c r="I43" s="110"/>
      <c r="J43" s="22"/>
      <c r="K43" s="4"/>
    </row>
    <row r="44" spans="1:11" x14ac:dyDescent="0.25">
      <c r="A44" s="199"/>
      <c r="B44" s="200"/>
      <c r="C44" s="200"/>
      <c r="D44" s="11"/>
      <c r="E44" s="15"/>
      <c r="F44" s="15"/>
      <c r="G44" s="15"/>
      <c r="H44" s="15"/>
      <c r="I44" s="110"/>
      <c r="J44" s="22"/>
      <c r="K44" s="4"/>
    </row>
    <row r="45" spans="1:11" x14ac:dyDescent="0.25">
      <c r="A45" s="199"/>
      <c r="B45" s="200"/>
      <c r="C45" s="200"/>
      <c r="D45" s="11"/>
      <c r="E45" s="15"/>
      <c r="F45" s="15"/>
      <c r="G45" s="15"/>
      <c r="H45" s="15"/>
      <c r="I45" s="110"/>
      <c r="J45" s="22"/>
      <c r="K45" s="4"/>
    </row>
    <row r="46" spans="1:11" x14ac:dyDescent="0.25">
      <c r="A46" s="201"/>
      <c r="B46" s="202"/>
      <c r="C46" s="202"/>
      <c r="D46" s="25"/>
      <c r="E46" s="17"/>
      <c r="F46" s="17"/>
      <c r="G46" s="15"/>
      <c r="H46" s="15"/>
      <c r="I46" s="110"/>
      <c r="J46" s="22"/>
      <c r="K46" s="4"/>
    </row>
    <row r="47" spans="1:11" x14ac:dyDescent="0.25">
      <c r="A47" s="199"/>
      <c r="B47" s="200"/>
      <c r="C47" s="200"/>
      <c r="D47" s="11"/>
      <c r="E47" s="15"/>
      <c r="F47" s="15"/>
      <c r="G47" s="15"/>
      <c r="H47" s="15"/>
      <c r="I47" s="110"/>
      <c r="J47" s="22"/>
      <c r="K47" s="4"/>
    </row>
    <row r="48" spans="1:11" x14ac:dyDescent="0.25">
      <c r="A48" s="199"/>
      <c r="B48" s="200"/>
      <c r="C48" s="200"/>
      <c r="D48" s="11"/>
      <c r="E48" s="15"/>
      <c r="F48" s="15"/>
      <c r="G48" s="15"/>
      <c r="H48" s="15"/>
      <c r="I48" s="110"/>
      <c r="J48" s="22"/>
      <c r="K48" s="4"/>
    </row>
    <row r="49" spans="1:11" x14ac:dyDescent="0.25">
      <c r="A49" s="199"/>
      <c r="B49" s="200"/>
      <c r="C49" s="200"/>
      <c r="D49" s="11"/>
      <c r="E49" s="15"/>
      <c r="F49" s="15"/>
      <c r="G49" s="15"/>
      <c r="H49" s="15"/>
      <c r="I49" s="110"/>
      <c r="J49" s="22"/>
      <c r="K49" s="4"/>
    </row>
    <row r="50" spans="1:11" x14ac:dyDescent="0.25">
      <c r="A50" s="199"/>
      <c r="B50" s="200"/>
      <c r="C50" s="200"/>
      <c r="D50" s="11"/>
      <c r="E50" s="15"/>
      <c r="F50" s="15"/>
      <c r="G50" s="15"/>
      <c r="H50" s="15"/>
      <c r="I50" s="110"/>
      <c r="J50" s="22"/>
      <c r="K50" s="4"/>
    </row>
    <row r="51" spans="1:11" x14ac:dyDescent="0.25">
      <c r="A51" s="199"/>
      <c r="B51" s="200"/>
      <c r="C51" s="200"/>
      <c r="D51" s="11"/>
      <c r="E51" s="15"/>
      <c r="F51" s="15"/>
      <c r="G51" s="15"/>
      <c r="H51" s="15"/>
      <c r="I51" s="110"/>
      <c r="J51" s="22"/>
      <c r="K51" s="4"/>
    </row>
    <row r="52" spans="1:11" x14ac:dyDescent="0.25">
      <c r="A52" s="199"/>
      <c r="B52" s="200"/>
      <c r="C52" s="200"/>
      <c r="D52" s="11"/>
      <c r="E52" s="15"/>
      <c r="F52" s="15"/>
      <c r="G52" s="15"/>
      <c r="H52" s="15"/>
      <c r="I52" s="110"/>
      <c r="J52" s="22"/>
      <c r="K52" s="4"/>
    </row>
    <row r="53" spans="1:11" x14ac:dyDescent="0.25">
      <c r="A53" s="199"/>
      <c r="B53" s="200"/>
      <c r="C53" s="200"/>
      <c r="D53" s="11"/>
      <c r="E53" s="15"/>
      <c r="F53" s="15"/>
      <c r="G53" s="15"/>
      <c r="H53" s="15"/>
      <c r="I53" s="110"/>
      <c r="J53" s="22"/>
      <c r="K53" s="4"/>
    </row>
    <row r="54" spans="1:11" x14ac:dyDescent="0.25">
      <c r="A54" s="199"/>
      <c r="B54" s="200"/>
      <c r="C54" s="200"/>
      <c r="D54" s="11"/>
      <c r="E54" s="15"/>
      <c r="F54" s="15"/>
      <c r="G54" s="15"/>
      <c r="H54" s="15"/>
      <c r="I54" s="110"/>
      <c r="J54" s="22"/>
      <c r="K54" s="4"/>
    </row>
    <row r="55" spans="1:11" x14ac:dyDescent="0.25">
      <c r="A55" s="199"/>
      <c r="B55" s="200"/>
      <c r="C55" s="200"/>
      <c r="D55" s="11"/>
      <c r="E55" s="15"/>
      <c r="F55" s="15"/>
      <c r="G55" s="15"/>
      <c r="H55" s="15"/>
      <c r="I55" s="110"/>
      <c r="J55" s="22"/>
      <c r="K55" s="4"/>
    </row>
    <row r="56" spans="1:11" x14ac:dyDescent="0.25">
      <c r="A56" s="199"/>
      <c r="B56" s="200"/>
      <c r="C56" s="200"/>
      <c r="D56" s="11"/>
      <c r="E56" s="15"/>
      <c r="F56" s="15"/>
      <c r="G56" s="15"/>
      <c r="H56" s="15"/>
      <c r="I56" s="110"/>
      <c r="J56" s="22"/>
      <c r="K56" s="4"/>
    </row>
    <row r="57" spans="1:11" x14ac:dyDescent="0.25">
      <c r="A57" s="199"/>
      <c r="B57" s="200"/>
      <c r="C57" s="200"/>
      <c r="D57" s="11"/>
      <c r="E57" s="15"/>
      <c r="F57" s="15"/>
      <c r="G57" s="15"/>
      <c r="H57" s="15"/>
      <c r="I57" s="110"/>
      <c r="J57" s="22"/>
      <c r="K57" s="4"/>
    </row>
    <row r="58" spans="1:11" x14ac:dyDescent="0.25">
      <c r="A58" s="199"/>
      <c r="B58" s="200"/>
      <c r="C58" s="200"/>
      <c r="D58" s="11"/>
      <c r="E58" s="15"/>
      <c r="F58" s="15"/>
      <c r="G58" s="15"/>
      <c r="H58" s="15"/>
      <c r="I58" s="110"/>
      <c r="J58" s="22"/>
      <c r="K58" s="4"/>
    </row>
    <row r="59" spans="1:11" x14ac:dyDescent="0.25">
      <c r="A59" s="204"/>
      <c r="B59" s="205"/>
      <c r="C59" s="205"/>
      <c r="D59" s="12"/>
      <c r="E59" s="16"/>
      <c r="F59" s="16"/>
      <c r="G59" s="15"/>
      <c r="H59" s="15"/>
      <c r="I59" s="110"/>
      <c r="J59" s="22"/>
      <c r="K59" s="4"/>
    </row>
    <row r="60" spans="1:11" x14ac:dyDescent="0.25">
      <c r="A60" s="199"/>
      <c r="B60" s="200"/>
      <c r="C60" s="200"/>
      <c r="D60" s="11"/>
      <c r="E60" s="15"/>
      <c r="F60" s="15"/>
      <c r="G60" s="15"/>
      <c r="H60" s="15"/>
      <c r="I60" s="110"/>
      <c r="J60" s="22"/>
      <c r="K60" s="4"/>
    </row>
    <row r="61" spans="1:11" x14ac:dyDescent="0.25">
      <c r="A61" s="199"/>
      <c r="B61" s="200"/>
      <c r="C61" s="200"/>
      <c r="D61" s="11"/>
      <c r="E61" s="15"/>
      <c r="F61" s="15"/>
      <c r="G61" s="15"/>
      <c r="H61" s="15"/>
      <c r="I61" s="110"/>
      <c r="J61" s="22"/>
      <c r="K61" s="4"/>
    </row>
    <row r="62" spans="1:11" x14ac:dyDescent="0.25">
      <c r="A62" s="204"/>
      <c r="B62" s="205"/>
      <c r="C62" s="205"/>
      <c r="D62" s="12"/>
      <c r="E62" s="16"/>
      <c r="F62" s="16"/>
      <c r="G62" s="15"/>
      <c r="H62" s="15"/>
      <c r="I62" s="110"/>
      <c r="J62" s="22"/>
      <c r="K62" s="4"/>
    </row>
    <row r="63" spans="1:11" x14ac:dyDescent="0.25">
      <c r="A63" s="199"/>
      <c r="B63" s="200"/>
      <c r="C63" s="200"/>
      <c r="D63" s="11"/>
      <c r="E63" s="15"/>
      <c r="F63" s="15"/>
      <c r="G63" s="15"/>
      <c r="H63" s="15"/>
      <c r="I63" s="110"/>
      <c r="J63" s="22"/>
      <c r="K63" s="4"/>
    </row>
    <row r="64" spans="1:11" x14ac:dyDescent="0.25">
      <c r="A64" s="199"/>
      <c r="B64" s="200"/>
      <c r="C64" s="200"/>
      <c r="D64" s="11"/>
      <c r="E64" s="15"/>
      <c r="F64" s="15"/>
      <c r="G64" s="15"/>
      <c r="H64" s="15"/>
      <c r="I64" s="110"/>
      <c r="J64" s="22"/>
      <c r="K64" s="4"/>
    </row>
    <row r="65" spans="1:11" x14ac:dyDescent="0.25">
      <c r="A65" s="199"/>
      <c r="B65" s="200"/>
      <c r="C65" s="200"/>
      <c r="D65" s="11"/>
      <c r="E65" s="15"/>
      <c r="F65" s="15"/>
      <c r="G65" s="15"/>
      <c r="H65" s="15"/>
      <c r="I65" s="110"/>
      <c r="J65" s="22"/>
      <c r="K65" s="4"/>
    </row>
    <row r="66" spans="1:11" x14ac:dyDescent="0.25">
      <c r="A66" s="204"/>
      <c r="B66" s="205"/>
      <c r="C66" s="205"/>
      <c r="D66" s="12"/>
      <c r="E66" s="16"/>
      <c r="F66" s="16"/>
      <c r="G66" s="15"/>
      <c r="H66" s="15"/>
      <c r="I66" s="110"/>
      <c r="J66" s="22"/>
      <c r="K66" s="4"/>
    </row>
    <row r="67" spans="1:11" x14ac:dyDescent="0.25">
      <c r="A67" s="199"/>
      <c r="B67" s="200"/>
      <c r="C67" s="200"/>
      <c r="D67" s="11"/>
      <c r="E67" s="15"/>
      <c r="F67" s="15"/>
      <c r="G67" s="15"/>
      <c r="H67" s="15"/>
      <c r="I67" s="110"/>
      <c r="J67" s="22"/>
      <c r="K67" s="4"/>
    </row>
    <row r="68" spans="1:11" x14ac:dyDescent="0.25">
      <c r="A68" s="199"/>
      <c r="B68" s="200"/>
      <c r="C68" s="200"/>
      <c r="D68" s="11"/>
      <c r="E68" s="15"/>
      <c r="F68" s="15"/>
      <c r="G68" s="15"/>
      <c r="H68" s="15"/>
      <c r="I68" s="110"/>
      <c r="J68" s="22"/>
      <c r="K68" s="4"/>
    </row>
    <row r="69" spans="1:11" x14ac:dyDescent="0.25">
      <c r="A69" s="199"/>
      <c r="B69" s="200"/>
      <c r="C69" s="200"/>
      <c r="D69" s="11"/>
      <c r="E69" s="15"/>
      <c r="F69" s="15"/>
      <c r="G69" s="15"/>
      <c r="H69" s="15"/>
      <c r="I69" s="110"/>
      <c r="J69" s="22"/>
      <c r="K69" s="4"/>
    </row>
    <row r="70" spans="1:11" ht="30" customHeight="1" thickBot="1" x14ac:dyDescent="0.3">
      <c r="A70" s="207"/>
      <c r="B70" s="208"/>
      <c r="C70" s="208"/>
      <c r="D70" s="13"/>
      <c r="E70" s="18"/>
      <c r="F70" s="18"/>
      <c r="G70" s="18"/>
      <c r="H70" s="18"/>
      <c r="I70" s="111"/>
      <c r="J70" s="23"/>
      <c r="K70" s="5"/>
    </row>
    <row r="71" spans="1:11" x14ac:dyDescent="0.25">
      <c r="A71" s="206"/>
      <c r="B71" s="206"/>
      <c r="C71" s="206"/>
      <c r="D71" s="8"/>
    </row>
    <row r="72" spans="1:11" x14ac:dyDescent="0.25">
      <c r="A72" s="206"/>
      <c r="B72" s="206"/>
      <c r="C72" s="206"/>
      <c r="D72" s="8"/>
    </row>
    <row r="73" spans="1:11" x14ac:dyDescent="0.25">
      <c r="A73" s="206"/>
      <c r="B73" s="206"/>
      <c r="C73" s="206"/>
      <c r="D73" s="8"/>
    </row>
    <row r="74" spans="1:11" x14ac:dyDescent="0.25">
      <c r="A74" s="206"/>
      <c r="B74" s="206"/>
      <c r="C74" s="206"/>
      <c r="D74" s="8"/>
    </row>
    <row r="75" spans="1:11" x14ac:dyDescent="0.25">
      <c r="A75" s="206"/>
      <c r="B75" s="206"/>
      <c r="C75" s="206"/>
      <c r="D75" s="8"/>
    </row>
    <row r="76" spans="1:11" x14ac:dyDescent="0.25">
      <c r="A76" s="206"/>
      <c r="B76" s="206"/>
      <c r="C76" s="206"/>
      <c r="D76" s="8"/>
    </row>
    <row r="77" spans="1:11" x14ac:dyDescent="0.25">
      <c r="A77" s="206"/>
      <c r="B77" s="206"/>
      <c r="C77" s="206"/>
      <c r="D77" s="8"/>
    </row>
    <row r="78" spans="1:11" x14ac:dyDescent="0.25">
      <c r="A78" s="206"/>
      <c r="B78" s="206"/>
      <c r="C78" s="206"/>
      <c r="D78" s="8"/>
    </row>
    <row r="79" spans="1:11" x14ac:dyDescent="0.25">
      <c r="A79" s="206"/>
      <c r="B79" s="206"/>
      <c r="C79" s="206"/>
      <c r="D79" s="8"/>
    </row>
  </sheetData>
  <mergeCells count="76">
    <mergeCell ref="A10:H10"/>
    <mergeCell ref="A5:F5"/>
    <mergeCell ref="G5:K5"/>
    <mergeCell ref="A6:C6"/>
    <mergeCell ref="A7:C7"/>
    <mergeCell ref="A9:C9"/>
    <mergeCell ref="A8:H8"/>
    <mergeCell ref="A19:C19"/>
    <mergeCell ref="A11:C11"/>
    <mergeCell ref="A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43:C43"/>
    <mergeCell ref="A32:C32"/>
    <mergeCell ref="A33:C33"/>
    <mergeCell ref="A34:C34"/>
    <mergeCell ref="A35:C35"/>
    <mergeCell ref="A36:C36"/>
    <mergeCell ref="A37:C37"/>
    <mergeCell ref="A38:C38"/>
    <mergeCell ref="A39:C39"/>
    <mergeCell ref="A40:C40"/>
    <mergeCell ref="A41:C41"/>
    <mergeCell ref="A42:C42"/>
    <mergeCell ref="A55:C55"/>
    <mergeCell ref="A44:C44"/>
    <mergeCell ref="A45:C45"/>
    <mergeCell ref="A46:C46"/>
    <mergeCell ref="A47:C47"/>
    <mergeCell ref="A48:C48"/>
    <mergeCell ref="A49:C49"/>
    <mergeCell ref="A50:C50"/>
    <mergeCell ref="A51:C51"/>
    <mergeCell ref="A52:C52"/>
    <mergeCell ref="A53:C53"/>
    <mergeCell ref="A54:C54"/>
    <mergeCell ref="A67:C67"/>
    <mergeCell ref="A56:C56"/>
    <mergeCell ref="A57:C57"/>
    <mergeCell ref="A58:C58"/>
    <mergeCell ref="A59:C59"/>
    <mergeCell ref="A60:C60"/>
    <mergeCell ref="A61:C61"/>
    <mergeCell ref="A62:C62"/>
    <mergeCell ref="A63:C63"/>
    <mergeCell ref="A64:C64"/>
    <mergeCell ref="A65:C65"/>
    <mergeCell ref="A66:C66"/>
    <mergeCell ref="A79:C79"/>
    <mergeCell ref="A68:C68"/>
    <mergeCell ref="A69:C69"/>
    <mergeCell ref="A70:C70"/>
    <mergeCell ref="A71:C71"/>
    <mergeCell ref="A72:C72"/>
    <mergeCell ref="A73:C73"/>
    <mergeCell ref="A74:C74"/>
    <mergeCell ref="A75:C75"/>
    <mergeCell ref="A76:C76"/>
    <mergeCell ref="A77:C77"/>
    <mergeCell ref="A78:C78"/>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4:K82"/>
  <sheetViews>
    <sheetView view="pageBreakPreview" zoomScale="80" zoomScaleNormal="100" zoomScaleSheetLayoutView="80" workbookViewId="0">
      <pane ySplit="6" topLeftCell="A7" activePane="bottomLeft" state="frozen"/>
      <selection pane="bottomLeft" activeCell="G19" sqref="G19"/>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6" width="17.7109375" style="14" customWidth="1"/>
    <col min="7" max="7" width="16.5703125" style="14" customWidth="1"/>
    <col min="8" max="8" width="13.7109375" style="14" customWidth="1"/>
    <col min="9" max="10" width="10.5703125" style="14" customWidth="1"/>
    <col min="11" max="11" width="17" customWidth="1"/>
  </cols>
  <sheetData>
    <row r="4" spans="1:11" ht="15.75" thickBot="1" x14ac:dyDescent="0.3"/>
    <row r="5" spans="1:11" ht="15" customHeight="1" thickBot="1" x14ac:dyDescent="0.3">
      <c r="A5" s="187" t="s">
        <v>53</v>
      </c>
      <c r="B5" s="188"/>
      <c r="C5" s="188"/>
      <c r="D5" s="188"/>
      <c r="E5" s="188"/>
      <c r="F5" s="189"/>
      <c r="G5" s="187" t="s">
        <v>4</v>
      </c>
      <c r="H5" s="188"/>
      <c r="I5" s="188"/>
      <c r="J5" s="188"/>
      <c r="K5" s="189"/>
    </row>
    <row r="6" spans="1:11" s="2" customFormat="1" ht="54" customHeight="1" thickBot="1" x14ac:dyDescent="0.3">
      <c r="A6" s="190" t="s">
        <v>3</v>
      </c>
      <c r="B6" s="191"/>
      <c r="C6" s="191"/>
      <c r="D6" s="9" t="s">
        <v>11</v>
      </c>
      <c r="E6" s="9" t="s">
        <v>10</v>
      </c>
      <c r="F6" s="9" t="s">
        <v>5</v>
      </c>
      <c r="G6" s="6" t="s">
        <v>2</v>
      </c>
      <c r="H6" s="6" t="s">
        <v>0</v>
      </c>
      <c r="I6" s="6" t="s">
        <v>257</v>
      </c>
      <c r="J6" s="6" t="s">
        <v>683</v>
      </c>
      <c r="K6" s="6" t="s">
        <v>6</v>
      </c>
    </row>
    <row r="7" spans="1:11" s="1" customFormat="1" ht="36" customHeight="1" thickBot="1" x14ac:dyDescent="0.3">
      <c r="A7" s="192" t="s">
        <v>54</v>
      </c>
      <c r="B7" s="193"/>
      <c r="C7" s="194"/>
      <c r="D7" s="46" t="s">
        <v>44</v>
      </c>
      <c r="E7" s="27">
        <v>45387</v>
      </c>
      <c r="F7" s="46" t="s">
        <v>41</v>
      </c>
      <c r="G7" s="46" t="s">
        <v>8</v>
      </c>
      <c r="H7" s="46" t="s">
        <v>55</v>
      </c>
      <c r="I7" s="47">
        <v>2419.4699999999998</v>
      </c>
      <c r="J7" s="47"/>
      <c r="K7" s="39"/>
    </row>
    <row r="8" spans="1:11" ht="15.75" customHeight="1" thickBot="1" x14ac:dyDescent="0.3">
      <c r="A8" s="185" t="s">
        <v>153</v>
      </c>
      <c r="B8" s="186"/>
      <c r="C8" s="186"/>
      <c r="D8" s="186"/>
      <c r="E8" s="186"/>
      <c r="F8" s="186"/>
      <c r="G8" s="186"/>
      <c r="H8" s="186"/>
      <c r="I8" s="180">
        <f>I7</f>
        <v>2419.4699999999998</v>
      </c>
      <c r="J8" s="181">
        <v>0</v>
      </c>
      <c r="K8" s="182">
        <f>I8+J8</f>
        <v>2419.4699999999998</v>
      </c>
    </row>
    <row r="9" spans="1:11" x14ac:dyDescent="0.25">
      <c r="A9" s="197"/>
      <c r="B9" s="198"/>
      <c r="C9" s="198"/>
      <c r="D9" s="42"/>
      <c r="E9" s="43"/>
      <c r="F9" s="43"/>
      <c r="G9" s="43"/>
      <c r="H9" s="43"/>
      <c r="I9" s="44"/>
      <c r="J9" s="44"/>
      <c r="K9" s="40"/>
    </row>
    <row r="10" spans="1:11" x14ac:dyDescent="0.25">
      <c r="A10" s="199"/>
      <c r="B10" s="200"/>
      <c r="C10" s="200"/>
      <c r="D10" s="11"/>
      <c r="E10" s="15"/>
      <c r="F10" s="15"/>
      <c r="G10" s="15"/>
      <c r="H10" s="15"/>
      <c r="I10" s="22"/>
      <c r="J10" s="22"/>
      <c r="K10" s="4"/>
    </row>
    <row r="11" spans="1:11" x14ac:dyDescent="0.25">
      <c r="A11" s="199"/>
      <c r="B11" s="200"/>
      <c r="C11" s="200"/>
      <c r="D11" s="11"/>
      <c r="E11" s="15"/>
      <c r="F11" s="15"/>
      <c r="G11" s="15"/>
      <c r="H11" s="15"/>
      <c r="I11" s="22"/>
      <c r="J11" s="22"/>
      <c r="K11" s="4"/>
    </row>
    <row r="12" spans="1:11" x14ac:dyDescent="0.25">
      <c r="A12" s="199"/>
      <c r="B12" s="200"/>
      <c r="C12" s="200"/>
      <c r="D12" s="11"/>
      <c r="E12" s="15"/>
      <c r="F12" s="15"/>
      <c r="G12" s="15"/>
      <c r="H12" s="15"/>
      <c r="I12" s="22"/>
      <c r="J12" s="22"/>
      <c r="K12" s="4"/>
    </row>
    <row r="13" spans="1:11" x14ac:dyDescent="0.25">
      <c r="A13" s="199"/>
      <c r="B13" s="200"/>
      <c r="C13" s="200"/>
      <c r="D13" s="11"/>
      <c r="E13" s="15"/>
      <c r="F13" s="15"/>
      <c r="G13" s="15"/>
      <c r="H13" s="15"/>
      <c r="I13" s="22"/>
      <c r="J13" s="22"/>
      <c r="K13" s="4"/>
    </row>
    <row r="14" spans="1:11" x14ac:dyDescent="0.25">
      <c r="A14" s="199"/>
      <c r="B14" s="200"/>
      <c r="C14" s="200"/>
      <c r="D14" s="11"/>
      <c r="E14" s="15"/>
      <c r="F14" s="15"/>
      <c r="G14" s="15"/>
      <c r="H14" s="15"/>
      <c r="I14" s="22"/>
      <c r="J14" s="22"/>
      <c r="K14" s="4"/>
    </row>
    <row r="15" spans="1:11" x14ac:dyDescent="0.25">
      <c r="A15" s="199"/>
      <c r="B15" s="200"/>
      <c r="C15" s="200"/>
      <c r="D15" s="11"/>
      <c r="E15" s="15"/>
      <c r="F15" s="15"/>
      <c r="G15" s="15"/>
      <c r="H15" s="15"/>
      <c r="I15" s="22"/>
      <c r="J15" s="22"/>
      <c r="K15" s="4"/>
    </row>
    <row r="16" spans="1:11" x14ac:dyDescent="0.25">
      <c r="A16" s="199"/>
      <c r="B16" s="200"/>
      <c r="C16" s="200"/>
      <c r="D16" s="11"/>
      <c r="E16" s="15"/>
      <c r="F16" s="15"/>
      <c r="G16" s="15"/>
      <c r="H16" s="15"/>
      <c r="I16" s="22"/>
      <c r="J16" s="22"/>
      <c r="K16" s="4"/>
    </row>
    <row r="17" spans="1:11" x14ac:dyDescent="0.25">
      <c r="A17" s="199"/>
      <c r="B17" s="200"/>
      <c r="C17" s="200"/>
      <c r="D17" s="11"/>
      <c r="E17" s="15"/>
      <c r="F17" s="15"/>
      <c r="G17" s="15"/>
      <c r="H17" s="15"/>
      <c r="I17" s="22"/>
      <c r="J17" s="22"/>
      <c r="K17" s="4"/>
    </row>
    <row r="18" spans="1:11" x14ac:dyDescent="0.25">
      <c r="A18" s="199"/>
      <c r="B18" s="200"/>
      <c r="C18" s="200"/>
      <c r="D18" s="11"/>
      <c r="E18" s="15"/>
      <c r="F18" s="15"/>
      <c r="G18" s="15"/>
      <c r="H18" s="15"/>
      <c r="I18" s="22"/>
      <c r="J18" s="22"/>
      <c r="K18" s="4"/>
    </row>
    <row r="19" spans="1:11" x14ac:dyDescent="0.25">
      <c r="A19" s="199"/>
      <c r="B19" s="200"/>
      <c r="C19" s="200"/>
      <c r="D19" s="11"/>
      <c r="E19" s="15"/>
      <c r="F19" s="15"/>
      <c r="G19" s="15"/>
      <c r="H19" s="15"/>
      <c r="I19" s="22"/>
      <c r="J19" s="22"/>
      <c r="K19" s="4"/>
    </row>
    <row r="20" spans="1:11" x14ac:dyDescent="0.25">
      <c r="A20" s="199"/>
      <c r="B20" s="200"/>
      <c r="C20" s="200"/>
      <c r="D20" s="11"/>
      <c r="E20" s="15"/>
      <c r="F20" s="15"/>
      <c r="G20" s="15"/>
      <c r="H20" s="15"/>
      <c r="I20" s="22"/>
      <c r="J20" s="22"/>
      <c r="K20" s="4"/>
    </row>
    <row r="21" spans="1:11" x14ac:dyDescent="0.25">
      <c r="A21" s="199"/>
      <c r="B21" s="200"/>
      <c r="C21" s="200"/>
      <c r="D21" s="11"/>
      <c r="E21" s="15"/>
      <c r="F21" s="15"/>
      <c r="G21" s="15"/>
      <c r="H21" s="15"/>
      <c r="I21" s="22"/>
      <c r="J21" s="22"/>
      <c r="K21" s="4"/>
    </row>
    <row r="22" spans="1:11" x14ac:dyDescent="0.25">
      <c r="A22" s="199"/>
      <c r="B22" s="200"/>
      <c r="C22" s="200"/>
      <c r="D22" s="11"/>
      <c r="E22" s="15"/>
      <c r="F22" s="15"/>
      <c r="G22" s="15"/>
      <c r="H22" s="15"/>
      <c r="I22" s="22"/>
      <c r="J22" s="22"/>
      <c r="K22" s="4"/>
    </row>
    <row r="23" spans="1:11" x14ac:dyDescent="0.25">
      <c r="A23" s="199"/>
      <c r="B23" s="200"/>
      <c r="C23" s="200"/>
      <c r="D23" s="11"/>
      <c r="E23" s="15"/>
      <c r="F23" s="15"/>
      <c r="G23" s="15"/>
      <c r="H23" s="15"/>
      <c r="I23" s="22"/>
      <c r="J23" s="22"/>
      <c r="K23" s="4"/>
    </row>
    <row r="24" spans="1:11" x14ac:dyDescent="0.25">
      <c r="A24" s="199"/>
      <c r="B24" s="200"/>
      <c r="C24" s="200"/>
      <c r="D24" s="11"/>
      <c r="E24" s="15"/>
      <c r="F24" s="15"/>
      <c r="G24" s="15"/>
      <c r="H24" s="15"/>
      <c r="I24" s="22"/>
      <c r="J24" s="22"/>
      <c r="K24" s="4"/>
    </row>
    <row r="25" spans="1:11" x14ac:dyDescent="0.25">
      <c r="A25" s="199"/>
      <c r="B25" s="200"/>
      <c r="C25" s="200"/>
      <c r="D25" s="11"/>
      <c r="E25" s="15"/>
      <c r="F25" s="15"/>
      <c r="G25" s="15"/>
      <c r="H25" s="15"/>
      <c r="I25" s="22"/>
      <c r="J25" s="22"/>
      <c r="K25" s="4"/>
    </row>
    <row r="26" spans="1:11" x14ac:dyDescent="0.25">
      <c r="A26" s="199"/>
      <c r="B26" s="200"/>
      <c r="C26" s="200"/>
      <c r="D26" s="11"/>
      <c r="E26" s="15"/>
      <c r="F26" s="15"/>
      <c r="G26" s="15"/>
      <c r="H26" s="15"/>
      <c r="I26" s="22"/>
      <c r="J26" s="22"/>
      <c r="K26" s="4"/>
    </row>
    <row r="27" spans="1:11" x14ac:dyDescent="0.25">
      <c r="A27" s="199"/>
      <c r="B27" s="200"/>
      <c r="C27" s="200"/>
      <c r="D27" s="11"/>
      <c r="E27" s="15"/>
      <c r="F27" s="15"/>
      <c r="G27" s="15"/>
      <c r="H27" s="15"/>
      <c r="I27" s="22"/>
      <c r="J27" s="22"/>
      <c r="K27" s="4"/>
    </row>
    <row r="28" spans="1:11" x14ac:dyDescent="0.25">
      <c r="A28" s="204"/>
      <c r="B28" s="205"/>
      <c r="C28" s="205"/>
      <c r="D28" s="12"/>
      <c r="E28" s="16"/>
      <c r="F28" s="16"/>
      <c r="G28" s="15"/>
      <c r="H28" s="15"/>
      <c r="I28" s="22"/>
      <c r="J28" s="22"/>
      <c r="K28" s="4"/>
    </row>
    <row r="29" spans="1:11" x14ac:dyDescent="0.25">
      <c r="A29" s="199"/>
      <c r="B29" s="200"/>
      <c r="C29" s="200"/>
      <c r="D29" s="11"/>
      <c r="E29" s="15"/>
      <c r="F29" s="15"/>
      <c r="G29" s="15"/>
      <c r="H29" s="15"/>
      <c r="I29" s="22"/>
      <c r="J29" s="22"/>
      <c r="K29" s="4"/>
    </row>
    <row r="30" spans="1:11" x14ac:dyDescent="0.25">
      <c r="A30" s="199"/>
      <c r="B30" s="200"/>
      <c r="C30" s="200"/>
      <c r="D30" s="11"/>
      <c r="E30" s="15"/>
      <c r="F30" s="15"/>
      <c r="G30" s="15"/>
      <c r="H30" s="15"/>
      <c r="I30" s="22"/>
      <c r="J30" s="22"/>
      <c r="K30" s="4"/>
    </row>
    <row r="31" spans="1:11" x14ac:dyDescent="0.25">
      <c r="A31" s="204"/>
      <c r="B31" s="205"/>
      <c r="C31" s="205"/>
      <c r="D31" s="12"/>
      <c r="E31" s="16"/>
      <c r="F31" s="16"/>
      <c r="G31" s="15"/>
      <c r="H31" s="15"/>
      <c r="I31" s="22"/>
      <c r="J31" s="22"/>
      <c r="K31" s="4"/>
    </row>
    <row r="32" spans="1:11" x14ac:dyDescent="0.25">
      <c r="A32" s="199"/>
      <c r="B32" s="200"/>
      <c r="C32" s="200"/>
      <c r="D32" s="11"/>
      <c r="E32" s="15"/>
      <c r="F32" s="15"/>
      <c r="G32" s="15"/>
      <c r="H32" s="15"/>
      <c r="I32" s="22"/>
      <c r="J32" s="22"/>
      <c r="K32" s="4"/>
    </row>
    <row r="33" spans="1:11" x14ac:dyDescent="0.25">
      <c r="A33" s="199"/>
      <c r="B33" s="200"/>
      <c r="C33" s="200"/>
      <c r="D33" s="11"/>
      <c r="E33" s="15"/>
      <c r="F33" s="15"/>
      <c r="G33" s="15"/>
      <c r="H33" s="15"/>
      <c r="I33" s="22"/>
      <c r="J33" s="22"/>
      <c r="K33" s="4"/>
    </row>
    <row r="34" spans="1:11" x14ac:dyDescent="0.25">
      <c r="A34" s="204"/>
      <c r="B34" s="205"/>
      <c r="C34" s="205"/>
      <c r="D34" s="12"/>
      <c r="E34" s="16"/>
      <c r="F34" s="16"/>
      <c r="G34" s="15"/>
      <c r="H34" s="15"/>
      <c r="I34" s="22"/>
      <c r="J34" s="22"/>
      <c r="K34" s="4"/>
    </row>
    <row r="35" spans="1:11" x14ac:dyDescent="0.25">
      <c r="A35" s="199"/>
      <c r="B35" s="200"/>
      <c r="C35" s="200"/>
      <c r="D35" s="11"/>
      <c r="E35" s="15"/>
      <c r="F35" s="15"/>
      <c r="G35" s="15"/>
      <c r="H35" s="15"/>
      <c r="I35" s="22"/>
      <c r="J35" s="22"/>
      <c r="K35" s="4"/>
    </row>
    <row r="36" spans="1:11" x14ac:dyDescent="0.25">
      <c r="A36" s="199"/>
      <c r="B36" s="200"/>
      <c r="C36" s="200"/>
      <c r="D36" s="11"/>
      <c r="E36" s="15"/>
      <c r="F36" s="15"/>
      <c r="G36" s="15"/>
      <c r="H36" s="15"/>
      <c r="I36" s="22"/>
      <c r="J36" s="22"/>
      <c r="K36" s="4"/>
    </row>
    <row r="37" spans="1:11" x14ac:dyDescent="0.25">
      <c r="A37" s="199"/>
      <c r="B37" s="200"/>
      <c r="C37" s="200"/>
      <c r="D37" s="11"/>
      <c r="E37" s="15"/>
      <c r="F37" s="15"/>
      <c r="G37" s="15"/>
      <c r="H37" s="15"/>
      <c r="I37" s="22"/>
      <c r="J37" s="22"/>
      <c r="K37" s="4"/>
    </row>
    <row r="38" spans="1:11" x14ac:dyDescent="0.25">
      <c r="A38" s="204"/>
      <c r="B38" s="205"/>
      <c r="C38" s="205"/>
      <c r="D38" s="12"/>
      <c r="E38" s="16"/>
      <c r="F38" s="16"/>
      <c r="G38" s="15"/>
      <c r="H38" s="15"/>
      <c r="I38" s="22"/>
      <c r="J38" s="22"/>
      <c r="K38" s="4"/>
    </row>
    <row r="39" spans="1:11" x14ac:dyDescent="0.25">
      <c r="A39" s="199"/>
      <c r="B39" s="200"/>
      <c r="C39" s="200"/>
      <c r="D39" s="11"/>
      <c r="E39" s="15"/>
      <c r="F39" s="15"/>
      <c r="G39" s="15"/>
      <c r="H39" s="15"/>
      <c r="I39" s="22"/>
      <c r="J39" s="22"/>
      <c r="K39" s="4"/>
    </row>
    <row r="40" spans="1:11" x14ac:dyDescent="0.25">
      <c r="A40" s="199"/>
      <c r="B40" s="200"/>
      <c r="C40" s="200"/>
      <c r="D40" s="11"/>
      <c r="E40" s="15"/>
      <c r="F40" s="15"/>
      <c r="G40" s="15"/>
      <c r="H40" s="15"/>
      <c r="I40" s="22"/>
      <c r="J40" s="22"/>
      <c r="K40" s="4"/>
    </row>
    <row r="41" spans="1:11" x14ac:dyDescent="0.25">
      <c r="A41" s="199"/>
      <c r="B41" s="200"/>
      <c r="C41" s="200"/>
      <c r="D41" s="11"/>
      <c r="E41" s="15"/>
      <c r="F41" s="15"/>
      <c r="G41" s="15"/>
      <c r="H41" s="15"/>
      <c r="I41" s="22"/>
      <c r="J41" s="22"/>
      <c r="K41" s="4"/>
    </row>
    <row r="42" spans="1:11" x14ac:dyDescent="0.25">
      <c r="A42" s="199"/>
      <c r="B42" s="200"/>
      <c r="C42" s="200"/>
      <c r="D42" s="11"/>
      <c r="E42" s="15"/>
      <c r="F42" s="15"/>
      <c r="G42" s="15"/>
      <c r="H42" s="15"/>
      <c r="I42" s="22"/>
      <c r="J42" s="22"/>
      <c r="K42" s="4"/>
    </row>
    <row r="43" spans="1:11" x14ac:dyDescent="0.25">
      <c r="A43" s="199"/>
      <c r="B43" s="200"/>
      <c r="C43" s="200"/>
      <c r="D43" s="11"/>
      <c r="E43" s="15"/>
      <c r="F43" s="15"/>
      <c r="G43" s="15"/>
      <c r="H43" s="15"/>
      <c r="I43" s="22"/>
      <c r="J43" s="22"/>
      <c r="K43" s="4"/>
    </row>
    <row r="44" spans="1:11" x14ac:dyDescent="0.25">
      <c r="A44" s="199"/>
      <c r="B44" s="200"/>
      <c r="C44" s="200"/>
      <c r="D44" s="11"/>
      <c r="E44" s="15"/>
      <c r="F44" s="15"/>
      <c r="G44" s="15"/>
      <c r="H44" s="15"/>
      <c r="I44" s="22"/>
      <c r="J44" s="22"/>
      <c r="K44" s="4"/>
    </row>
    <row r="45" spans="1:11" x14ac:dyDescent="0.25">
      <c r="A45" s="199"/>
      <c r="B45" s="200"/>
      <c r="C45" s="200"/>
      <c r="D45" s="11"/>
      <c r="E45" s="15"/>
      <c r="F45" s="15"/>
      <c r="G45" s="15"/>
      <c r="H45" s="15"/>
      <c r="I45" s="22"/>
      <c r="J45" s="22"/>
      <c r="K45" s="4"/>
    </row>
    <row r="46" spans="1:11" x14ac:dyDescent="0.25">
      <c r="A46" s="199"/>
      <c r="B46" s="200"/>
      <c r="C46" s="200"/>
      <c r="D46" s="11"/>
      <c r="E46" s="15"/>
      <c r="F46" s="15"/>
      <c r="G46" s="15"/>
      <c r="H46" s="15"/>
      <c r="I46" s="22"/>
      <c r="J46" s="22"/>
      <c r="K46" s="4"/>
    </row>
    <row r="47" spans="1:11" x14ac:dyDescent="0.25">
      <c r="A47" s="199"/>
      <c r="B47" s="200"/>
      <c r="C47" s="200"/>
      <c r="D47" s="11"/>
      <c r="E47" s="15"/>
      <c r="F47" s="15"/>
      <c r="G47" s="15"/>
      <c r="H47" s="15"/>
      <c r="I47" s="22"/>
      <c r="J47" s="22"/>
      <c r="K47" s="4"/>
    </row>
    <row r="48" spans="1:11" x14ac:dyDescent="0.25">
      <c r="A48" s="199"/>
      <c r="B48" s="200"/>
      <c r="C48" s="200"/>
      <c r="D48" s="11"/>
      <c r="E48" s="15"/>
      <c r="F48" s="15"/>
      <c r="G48" s="15"/>
      <c r="H48" s="15"/>
      <c r="I48" s="22"/>
      <c r="J48" s="22"/>
      <c r="K48" s="4"/>
    </row>
    <row r="49" spans="1:11" x14ac:dyDescent="0.25">
      <c r="A49" s="201"/>
      <c r="B49" s="202"/>
      <c r="C49" s="202"/>
      <c r="D49" s="25"/>
      <c r="E49" s="17"/>
      <c r="F49" s="17"/>
      <c r="G49" s="15"/>
      <c r="H49" s="15"/>
      <c r="I49" s="22"/>
      <c r="J49" s="22"/>
      <c r="K49" s="4"/>
    </row>
    <row r="50" spans="1:11" x14ac:dyDescent="0.25">
      <c r="A50" s="199"/>
      <c r="B50" s="200"/>
      <c r="C50" s="200"/>
      <c r="D50" s="11"/>
      <c r="E50" s="15"/>
      <c r="F50" s="15"/>
      <c r="G50" s="15"/>
      <c r="H50" s="15"/>
      <c r="I50" s="22"/>
      <c r="J50" s="22"/>
      <c r="K50" s="4"/>
    </row>
    <row r="51" spans="1:11" x14ac:dyDescent="0.25">
      <c r="A51" s="199"/>
      <c r="B51" s="200"/>
      <c r="C51" s="200"/>
      <c r="D51" s="11"/>
      <c r="E51" s="15"/>
      <c r="F51" s="15"/>
      <c r="G51" s="15"/>
      <c r="H51" s="15"/>
      <c r="I51" s="22"/>
      <c r="J51" s="22"/>
      <c r="K51" s="4"/>
    </row>
    <row r="52" spans="1:11" x14ac:dyDescent="0.25">
      <c r="A52" s="199"/>
      <c r="B52" s="200"/>
      <c r="C52" s="200"/>
      <c r="D52" s="11"/>
      <c r="E52" s="15"/>
      <c r="F52" s="15"/>
      <c r="G52" s="15"/>
      <c r="H52" s="15"/>
      <c r="I52" s="22"/>
      <c r="J52" s="22"/>
      <c r="K52" s="4"/>
    </row>
    <row r="53" spans="1:11" x14ac:dyDescent="0.25">
      <c r="A53" s="199"/>
      <c r="B53" s="200"/>
      <c r="C53" s="200"/>
      <c r="D53" s="11"/>
      <c r="E53" s="15"/>
      <c r="F53" s="15"/>
      <c r="G53" s="15"/>
      <c r="H53" s="15"/>
      <c r="I53" s="22"/>
      <c r="J53" s="22"/>
      <c r="K53" s="4"/>
    </row>
    <row r="54" spans="1:11" x14ac:dyDescent="0.25">
      <c r="A54" s="199"/>
      <c r="B54" s="200"/>
      <c r="C54" s="200"/>
      <c r="D54" s="11"/>
      <c r="E54" s="15"/>
      <c r="F54" s="15"/>
      <c r="G54" s="15"/>
      <c r="H54" s="15"/>
      <c r="I54" s="22"/>
      <c r="J54" s="22"/>
      <c r="K54" s="4"/>
    </row>
    <row r="55" spans="1:11" x14ac:dyDescent="0.25">
      <c r="A55" s="199"/>
      <c r="B55" s="200"/>
      <c r="C55" s="200"/>
      <c r="D55" s="11"/>
      <c r="E55" s="15"/>
      <c r="F55" s="15"/>
      <c r="G55" s="15"/>
      <c r="H55" s="15"/>
      <c r="I55" s="22"/>
      <c r="J55" s="22"/>
      <c r="K55" s="4"/>
    </row>
    <row r="56" spans="1:11" x14ac:dyDescent="0.25">
      <c r="A56" s="199"/>
      <c r="B56" s="200"/>
      <c r="C56" s="200"/>
      <c r="D56" s="11"/>
      <c r="E56" s="15"/>
      <c r="F56" s="15"/>
      <c r="G56" s="15"/>
      <c r="H56" s="15"/>
      <c r="I56" s="22"/>
      <c r="J56" s="22"/>
      <c r="K56" s="4"/>
    </row>
    <row r="57" spans="1:11" x14ac:dyDescent="0.25">
      <c r="A57" s="199"/>
      <c r="B57" s="200"/>
      <c r="C57" s="200"/>
      <c r="D57" s="11"/>
      <c r="E57" s="15"/>
      <c r="F57" s="15"/>
      <c r="G57" s="15"/>
      <c r="H57" s="15"/>
      <c r="I57" s="22"/>
      <c r="J57" s="22"/>
      <c r="K57" s="4"/>
    </row>
    <row r="58" spans="1:11" x14ac:dyDescent="0.25">
      <c r="A58" s="199"/>
      <c r="B58" s="200"/>
      <c r="C58" s="200"/>
      <c r="D58" s="11"/>
      <c r="E58" s="15"/>
      <c r="F58" s="15"/>
      <c r="G58" s="15"/>
      <c r="H58" s="15"/>
      <c r="I58" s="22"/>
      <c r="J58" s="22"/>
      <c r="K58" s="4"/>
    </row>
    <row r="59" spans="1:11" x14ac:dyDescent="0.25">
      <c r="A59" s="199"/>
      <c r="B59" s="200"/>
      <c r="C59" s="200"/>
      <c r="D59" s="11"/>
      <c r="E59" s="15"/>
      <c r="F59" s="15"/>
      <c r="G59" s="15"/>
      <c r="H59" s="15"/>
      <c r="I59" s="22"/>
      <c r="J59" s="22"/>
      <c r="K59" s="4"/>
    </row>
    <row r="60" spans="1:11" x14ac:dyDescent="0.25">
      <c r="A60" s="199"/>
      <c r="B60" s="200"/>
      <c r="C60" s="200"/>
      <c r="D60" s="11"/>
      <c r="E60" s="15"/>
      <c r="F60" s="15"/>
      <c r="G60" s="15"/>
      <c r="H60" s="15"/>
      <c r="I60" s="22"/>
      <c r="J60" s="22"/>
      <c r="K60" s="4"/>
    </row>
    <row r="61" spans="1:11" x14ac:dyDescent="0.25">
      <c r="A61" s="199"/>
      <c r="B61" s="200"/>
      <c r="C61" s="200"/>
      <c r="D61" s="11"/>
      <c r="E61" s="15"/>
      <c r="F61" s="15"/>
      <c r="G61" s="15"/>
      <c r="H61" s="15"/>
      <c r="I61" s="22"/>
      <c r="J61" s="22"/>
      <c r="K61" s="4"/>
    </row>
    <row r="62" spans="1:11" x14ac:dyDescent="0.25">
      <c r="A62" s="204"/>
      <c r="B62" s="205"/>
      <c r="C62" s="205"/>
      <c r="D62" s="12"/>
      <c r="E62" s="16"/>
      <c r="F62" s="16"/>
      <c r="G62" s="15"/>
      <c r="H62" s="15"/>
      <c r="I62" s="22"/>
      <c r="J62" s="22"/>
      <c r="K62" s="4"/>
    </row>
    <row r="63" spans="1:11" x14ac:dyDescent="0.25">
      <c r="A63" s="199"/>
      <c r="B63" s="200"/>
      <c r="C63" s="200"/>
      <c r="D63" s="11"/>
      <c r="E63" s="15"/>
      <c r="F63" s="15"/>
      <c r="G63" s="15"/>
      <c r="H63" s="15"/>
      <c r="I63" s="22"/>
      <c r="J63" s="22"/>
      <c r="K63" s="4"/>
    </row>
    <row r="64" spans="1:11" x14ac:dyDescent="0.25">
      <c r="A64" s="199"/>
      <c r="B64" s="200"/>
      <c r="C64" s="200"/>
      <c r="D64" s="11"/>
      <c r="E64" s="15"/>
      <c r="F64" s="15"/>
      <c r="G64" s="15"/>
      <c r="H64" s="15"/>
      <c r="I64" s="22"/>
      <c r="J64" s="22"/>
      <c r="K64" s="4"/>
    </row>
    <row r="65" spans="1:11" x14ac:dyDescent="0.25">
      <c r="A65" s="204"/>
      <c r="B65" s="205"/>
      <c r="C65" s="205"/>
      <c r="D65" s="12"/>
      <c r="E65" s="16"/>
      <c r="F65" s="16"/>
      <c r="G65" s="15"/>
      <c r="H65" s="15"/>
      <c r="I65" s="22"/>
      <c r="J65" s="22"/>
      <c r="K65" s="4"/>
    </row>
    <row r="66" spans="1:11" x14ac:dyDescent="0.25">
      <c r="A66" s="199"/>
      <c r="B66" s="200"/>
      <c r="C66" s="200"/>
      <c r="D66" s="11"/>
      <c r="E66" s="15"/>
      <c r="F66" s="15"/>
      <c r="G66" s="15"/>
      <c r="H66" s="15"/>
      <c r="I66" s="22"/>
      <c r="J66" s="22"/>
      <c r="K66" s="4"/>
    </row>
    <row r="67" spans="1:11" x14ac:dyDescent="0.25">
      <c r="A67" s="199"/>
      <c r="B67" s="200"/>
      <c r="C67" s="200"/>
      <c r="D67" s="11"/>
      <c r="E67" s="15"/>
      <c r="F67" s="15"/>
      <c r="G67" s="15"/>
      <c r="H67" s="15"/>
      <c r="I67" s="22"/>
      <c r="J67" s="22"/>
      <c r="K67" s="4"/>
    </row>
    <row r="68" spans="1:11" x14ac:dyDescent="0.25">
      <c r="A68" s="199"/>
      <c r="B68" s="200"/>
      <c r="C68" s="200"/>
      <c r="D68" s="11"/>
      <c r="E68" s="15"/>
      <c r="F68" s="15"/>
      <c r="G68" s="15"/>
      <c r="H68" s="15"/>
      <c r="I68" s="22"/>
      <c r="J68" s="22"/>
      <c r="K68" s="4"/>
    </row>
    <row r="69" spans="1:11" x14ac:dyDescent="0.25">
      <c r="A69" s="204"/>
      <c r="B69" s="205"/>
      <c r="C69" s="205"/>
      <c r="D69" s="12"/>
      <c r="E69" s="16"/>
      <c r="F69" s="16"/>
      <c r="G69" s="15"/>
      <c r="H69" s="15"/>
      <c r="I69" s="22"/>
      <c r="J69" s="22"/>
      <c r="K69" s="4"/>
    </row>
    <row r="70" spans="1:11" x14ac:dyDescent="0.25">
      <c r="A70" s="199"/>
      <c r="B70" s="200"/>
      <c r="C70" s="200"/>
      <c r="D70" s="11"/>
      <c r="E70" s="15"/>
      <c r="F70" s="15"/>
      <c r="G70" s="15"/>
      <c r="H70" s="15"/>
      <c r="I70" s="22"/>
      <c r="J70" s="22"/>
      <c r="K70" s="4"/>
    </row>
    <row r="71" spans="1:11" x14ac:dyDescent="0.25">
      <c r="A71" s="199"/>
      <c r="B71" s="200"/>
      <c r="C71" s="200"/>
      <c r="D71" s="11"/>
      <c r="E71" s="15"/>
      <c r="F71" s="15"/>
      <c r="G71" s="15"/>
      <c r="H71" s="15"/>
      <c r="I71" s="22"/>
      <c r="J71" s="22"/>
      <c r="K71" s="4"/>
    </row>
    <row r="72" spans="1:11" x14ac:dyDescent="0.25">
      <c r="A72" s="199"/>
      <c r="B72" s="200"/>
      <c r="C72" s="200"/>
      <c r="D72" s="11"/>
      <c r="E72" s="15"/>
      <c r="F72" s="15"/>
      <c r="G72" s="15"/>
      <c r="H72" s="15"/>
      <c r="I72" s="22"/>
      <c r="J72" s="22"/>
      <c r="K72" s="4"/>
    </row>
    <row r="73" spans="1:11" ht="30" customHeight="1" thickBot="1" x14ac:dyDescent="0.3">
      <c r="A73" s="207"/>
      <c r="B73" s="208"/>
      <c r="C73" s="208"/>
      <c r="D73" s="13"/>
      <c r="E73" s="18"/>
      <c r="F73" s="18"/>
      <c r="G73" s="18"/>
      <c r="H73" s="18"/>
      <c r="I73" s="23"/>
      <c r="J73" s="23"/>
      <c r="K73" s="5"/>
    </row>
    <row r="74" spans="1:11" x14ac:dyDescent="0.25">
      <c r="A74" s="206"/>
      <c r="B74" s="206"/>
      <c r="C74" s="206"/>
      <c r="D74" s="8"/>
    </row>
    <row r="75" spans="1:11" x14ac:dyDescent="0.25">
      <c r="A75" s="206"/>
      <c r="B75" s="206"/>
      <c r="C75" s="206"/>
      <c r="D75" s="8"/>
    </row>
    <row r="76" spans="1:11" x14ac:dyDescent="0.25">
      <c r="A76" s="206"/>
      <c r="B76" s="206"/>
      <c r="C76" s="206"/>
      <c r="D76" s="8"/>
    </row>
    <row r="77" spans="1:11" x14ac:dyDescent="0.25">
      <c r="A77" s="206"/>
      <c r="B77" s="206"/>
      <c r="C77" s="206"/>
      <c r="D77" s="8"/>
    </row>
    <row r="78" spans="1:11" x14ac:dyDescent="0.25">
      <c r="A78" s="206"/>
      <c r="B78" s="206"/>
      <c r="C78" s="206"/>
      <c r="D78" s="8"/>
    </row>
    <row r="79" spans="1:11" x14ac:dyDescent="0.25">
      <c r="A79" s="206"/>
      <c r="B79" s="206"/>
      <c r="C79" s="206"/>
      <c r="D79" s="8"/>
    </row>
    <row r="80" spans="1:11" x14ac:dyDescent="0.25">
      <c r="A80" s="206"/>
      <c r="B80" s="206"/>
      <c r="C80" s="206"/>
      <c r="D80" s="8"/>
    </row>
    <row r="81" spans="1:4" x14ac:dyDescent="0.25">
      <c r="A81" s="206"/>
      <c r="B81" s="206"/>
      <c r="C81" s="206"/>
      <c r="D81" s="8"/>
    </row>
    <row r="82" spans="1:4" x14ac:dyDescent="0.25">
      <c r="A82" s="206"/>
      <c r="B82" s="206"/>
      <c r="C82" s="206"/>
      <c r="D82" s="8"/>
    </row>
  </sheetData>
  <mergeCells count="79">
    <mergeCell ref="A82:C82"/>
    <mergeCell ref="A76:C76"/>
    <mergeCell ref="A77:C77"/>
    <mergeCell ref="A78:C78"/>
    <mergeCell ref="A79:C79"/>
    <mergeCell ref="A80:C80"/>
    <mergeCell ref="A81:C81"/>
    <mergeCell ref="A75:C75"/>
    <mergeCell ref="A64:C64"/>
    <mergeCell ref="A65:C65"/>
    <mergeCell ref="A66:C66"/>
    <mergeCell ref="A67:C67"/>
    <mergeCell ref="A68:C68"/>
    <mergeCell ref="A69:C69"/>
    <mergeCell ref="A70:C70"/>
    <mergeCell ref="A71:C71"/>
    <mergeCell ref="A72:C72"/>
    <mergeCell ref="A73:C73"/>
    <mergeCell ref="A74:C74"/>
    <mergeCell ref="A63:C63"/>
    <mergeCell ref="A52:C52"/>
    <mergeCell ref="A53:C53"/>
    <mergeCell ref="A54:C54"/>
    <mergeCell ref="A55:C55"/>
    <mergeCell ref="A56:C56"/>
    <mergeCell ref="A57:C57"/>
    <mergeCell ref="A58:C58"/>
    <mergeCell ref="A59:C59"/>
    <mergeCell ref="A60:C60"/>
    <mergeCell ref="A61:C61"/>
    <mergeCell ref="A62:C62"/>
    <mergeCell ref="A51:C51"/>
    <mergeCell ref="A40:C40"/>
    <mergeCell ref="A41:C41"/>
    <mergeCell ref="A42:C42"/>
    <mergeCell ref="A43:C43"/>
    <mergeCell ref="A44:C44"/>
    <mergeCell ref="A45:C45"/>
    <mergeCell ref="A46:C46"/>
    <mergeCell ref="A47:C47"/>
    <mergeCell ref="A48:C48"/>
    <mergeCell ref="A49:C49"/>
    <mergeCell ref="A50:C50"/>
    <mergeCell ref="A39:C39"/>
    <mergeCell ref="A28:C28"/>
    <mergeCell ref="A29:C29"/>
    <mergeCell ref="A30:C30"/>
    <mergeCell ref="A31:C31"/>
    <mergeCell ref="A32:C32"/>
    <mergeCell ref="A33:C33"/>
    <mergeCell ref="A34:C34"/>
    <mergeCell ref="A35:C35"/>
    <mergeCell ref="A36:C36"/>
    <mergeCell ref="A37:C37"/>
    <mergeCell ref="A38:C38"/>
    <mergeCell ref="A27:C27"/>
    <mergeCell ref="A16:C16"/>
    <mergeCell ref="A17:C17"/>
    <mergeCell ref="A18:C18"/>
    <mergeCell ref="A19:C19"/>
    <mergeCell ref="A20:C20"/>
    <mergeCell ref="A21:C21"/>
    <mergeCell ref="A22:C22"/>
    <mergeCell ref="A23:C23"/>
    <mergeCell ref="A24:C24"/>
    <mergeCell ref="A25:C25"/>
    <mergeCell ref="A26:C26"/>
    <mergeCell ref="A15:C15"/>
    <mergeCell ref="A5:F5"/>
    <mergeCell ref="G5:K5"/>
    <mergeCell ref="A6:C6"/>
    <mergeCell ref="A7:C7"/>
    <mergeCell ref="A9:C9"/>
    <mergeCell ref="A10:C10"/>
    <mergeCell ref="A11:C11"/>
    <mergeCell ref="A12:C12"/>
    <mergeCell ref="A13:C13"/>
    <mergeCell ref="A14:C14"/>
    <mergeCell ref="A8:H8"/>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4:L75"/>
  <sheetViews>
    <sheetView view="pageBreakPreview" zoomScale="80" zoomScaleNormal="100" zoomScaleSheetLayoutView="80" workbookViewId="0">
      <pane ySplit="6" topLeftCell="A13" activePane="bottomLeft" state="frozen"/>
      <selection pane="bottomLeft" activeCell="L32" sqref="L32"/>
    </sheetView>
  </sheetViews>
  <sheetFormatPr baseColWidth="10" defaultColWidth="4" defaultRowHeight="15" x14ac:dyDescent="0.25"/>
  <cols>
    <col min="1" max="1" width="18.85546875" customWidth="1"/>
    <col min="2" max="2" width="18.7109375" customWidth="1"/>
    <col min="3" max="3" width="43.28515625" customWidth="1"/>
    <col min="4" max="4" width="18.42578125" customWidth="1"/>
    <col min="5" max="5" width="13.85546875" style="14" customWidth="1"/>
    <col min="6" max="7" width="17.7109375" style="14" customWidth="1"/>
    <col min="8" max="8" width="16.5703125" style="14" customWidth="1"/>
    <col min="9" max="9" width="15.140625" style="14" customWidth="1"/>
    <col min="10" max="10" width="13.7109375" style="14" customWidth="1"/>
    <col min="11" max="11" width="10.5703125" style="14" customWidth="1"/>
    <col min="12" max="12" width="17" customWidth="1"/>
  </cols>
  <sheetData>
    <row r="4" spans="1:12" ht="15.75" thickBot="1" x14ac:dyDescent="0.3"/>
    <row r="5" spans="1:12" ht="15" customHeight="1" thickBot="1" x14ac:dyDescent="0.3">
      <c r="A5" s="234" t="s">
        <v>154</v>
      </c>
      <c r="B5" s="235"/>
      <c r="C5" s="235"/>
      <c r="D5" s="235"/>
      <c r="E5" s="235"/>
      <c r="F5" s="236"/>
      <c r="G5" s="94"/>
      <c r="H5" s="187" t="s">
        <v>72</v>
      </c>
      <c r="I5" s="188"/>
      <c r="J5" s="188"/>
      <c r="K5" s="188"/>
      <c r="L5" s="189"/>
    </row>
    <row r="6" spans="1:12" s="2" customFormat="1" ht="54" customHeight="1" thickBot="1" x14ac:dyDescent="0.3">
      <c r="A6" s="190" t="s">
        <v>3</v>
      </c>
      <c r="B6" s="191"/>
      <c r="C6" s="191"/>
      <c r="D6" s="9" t="s">
        <v>11</v>
      </c>
      <c r="E6" s="9" t="s">
        <v>10</v>
      </c>
      <c r="F6" s="9" t="s">
        <v>5</v>
      </c>
      <c r="G6" s="6" t="s">
        <v>279</v>
      </c>
      <c r="H6" s="6" t="s">
        <v>316</v>
      </c>
      <c r="I6" s="6" t="s">
        <v>0</v>
      </c>
      <c r="J6" s="6" t="s">
        <v>257</v>
      </c>
      <c r="K6" s="6" t="s">
        <v>258</v>
      </c>
      <c r="L6" s="6" t="s">
        <v>73</v>
      </c>
    </row>
    <row r="7" spans="1:12" s="1" customFormat="1" ht="45.75" customHeight="1" x14ac:dyDescent="0.25">
      <c r="A7" s="239" t="s">
        <v>162</v>
      </c>
      <c r="B7" s="240"/>
      <c r="C7" s="240"/>
      <c r="D7" s="32" t="s">
        <v>164</v>
      </c>
      <c r="E7" s="35">
        <v>45449</v>
      </c>
      <c r="F7" s="32" t="s">
        <v>7</v>
      </c>
      <c r="G7" s="32"/>
      <c r="H7" s="32"/>
      <c r="I7" s="32" t="s">
        <v>165</v>
      </c>
      <c r="J7" s="33">
        <v>4610</v>
      </c>
      <c r="K7" s="33"/>
      <c r="L7" s="34"/>
    </row>
    <row r="8" spans="1:12" ht="30" x14ac:dyDescent="0.25">
      <c r="A8" s="195" t="s">
        <v>166</v>
      </c>
      <c r="B8" s="196"/>
      <c r="C8" s="196"/>
      <c r="D8" s="28" t="s">
        <v>163</v>
      </c>
      <c r="E8" s="35">
        <v>45449</v>
      </c>
      <c r="F8" s="32" t="s">
        <v>7</v>
      </c>
      <c r="G8" s="32"/>
      <c r="H8" s="32"/>
      <c r="I8" s="32">
        <v>27990</v>
      </c>
      <c r="J8" s="33">
        <v>342</v>
      </c>
      <c r="K8" s="33"/>
      <c r="L8" s="71"/>
    </row>
    <row r="9" spans="1:12" ht="15" customHeight="1" x14ac:dyDescent="0.25">
      <c r="A9" s="195" t="s">
        <v>169</v>
      </c>
      <c r="B9" s="196"/>
      <c r="C9" s="196"/>
      <c r="D9" s="32" t="s">
        <v>167</v>
      </c>
      <c r="E9" s="35">
        <v>45449</v>
      </c>
      <c r="F9" s="32" t="s">
        <v>7</v>
      </c>
      <c r="G9" s="32"/>
      <c r="H9" s="32"/>
      <c r="I9" s="32" t="s">
        <v>168</v>
      </c>
      <c r="J9" s="33">
        <v>900</v>
      </c>
      <c r="K9" s="33"/>
      <c r="L9" s="71"/>
    </row>
    <row r="10" spans="1:12" s="52" customFormat="1" x14ac:dyDescent="0.25">
      <c r="A10" s="201" t="s">
        <v>170</v>
      </c>
      <c r="B10" s="202"/>
      <c r="C10" s="202"/>
      <c r="D10" s="17" t="s">
        <v>171</v>
      </c>
      <c r="E10" s="35">
        <v>45449</v>
      </c>
      <c r="F10" s="17" t="s">
        <v>7</v>
      </c>
      <c r="G10" s="17"/>
      <c r="H10" s="17"/>
      <c r="I10" s="17" t="s">
        <v>8</v>
      </c>
      <c r="J10" s="21">
        <v>350</v>
      </c>
      <c r="K10" s="21"/>
      <c r="L10" s="51"/>
    </row>
    <row r="11" spans="1:12" ht="30.75" thickBot="1" x14ac:dyDescent="0.3">
      <c r="A11" s="197" t="s">
        <v>172</v>
      </c>
      <c r="B11" s="198"/>
      <c r="C11" s="198"/>
      <c r="D11" s="36" t="s">
        <v>173</v>
      </c>
      <c r="E11" s="24">
        <v>45449</v>
      </c>
      <c r="F11" s="36" t="s">
        <v>7</v>
      </c>
      <c r="G11" s="36"/>
      <c r="H11" s="36"/>
      <c r="I11" s="36" t="s">
        <v>8</v>
      </c>
      <c r="J11" s="38">
        <v>400</v>
      </c>
      <c r="K11" s="38"/>
      <c r="L11" s="82"/>
    </row>
    <row r="12" spans="1:12" ht="15.75" customHeight="1" thickBot="1" x14ac:dyDescent="0.3">
      <c r="A12" s="185" t="s">
        <v>230</v>
      </c>
      <c r="B12" s="186"/>
      <c r="C12" s="186"/>
      <c r="D12" s="186"/>
      <c r="E12" s="186"/>
      <c r="F12" s="186"/>
      <c r="G12" s="186"/>
      <c r="H12" s="186"/>
      <c r="I12" s="186"/>
      <c r="J12" s="101">
        <f>J7+J8+J9+J10+J11</f>
        <v>6602</v>
      </c>
      <c r="K12" s="101"/>
      <c r="L12" s="45">
        <f>J12+K12</f>
        <v>6602</v>
      </c>
    </row>
    <row r="13" spans="1:12" s="52" customFormat="1" x14ac:dyDescent="0.25">
      <c r="A13" s="201" t="s">
        <v>317</v>
      </c>
      <c r="B13" s="202"/>
      <c r="C13" s="202"/>
      <c r="D13" s="17" t="s">
        <v>318</v>
      </c>
      <c r="E13" s="24">
        <v>45496</v>
      </c>
      <c r="F13" s="17" t="s">
        <v>7</v>
      </c>
      <c r="G13" s="17" t="s">
        <v>319</v>
      </c>
      <c r="H13" s="17" t="s">
        <v>319</v>
      </c>
      <c r="I13" s="17">
        <v>56484</v>
      </c>
      <c r="J13" s="114">
        <v>1730</v>
      </c>
      <c r="K13" s="21"/>
      <c r="L13" s="115">
        <f>J15+K15</f>
        <v>1902.6</v>
      </c>
    </row>
    <row r="14" spans="1:12" ht="15.75" thickBot="1" x14ac:dyDescent="0.3">
      <c r="A14" s="195" t="s">
        <v>320</v>
      </c>
      <c r="B14" s="196"/>
      <c r="C14" s="196"/>
      <c r="D14" s="32" t="s">
        <v>321</v>
      </c>
      <c r="E14" s="35">
        <v>45496</v>
      </c>
      <c r="F14" s="32" t="s">
        <v>7</v>
      </c>
      <c r="G14" s="32" t="s">
        <v>319</v>
      </c>
      <c r="H14" s="32" t="s">
        <v>319</v>
      </c>
      <c r="I14" s="32" t="s">
        <v>322</v>
      </c>
      <c r="J14" s="123">
        <v>172.6</v>
      </c>
      <c r="K14" s="33"/>
      <c r="L14" s="125"/>
    </row>
    <row r="15" spans="1:12" s="79" customFormat="1" ht="15.75" thickBot="1" x14ac:dyDescent="0.3">
      <c r="A15" s="185" t="s">
        <v>338</v>
      </c>
      <c r="B15" s="186"/>
      <c r="C15" s="186"/>
      <c r="D15" s="186"/>
      <c r="E15" s="186"/>
      <c r="F15" s="186"/>
      <c r="G15" s="186"/>
      <c r="H15" s="186"/>
      <c r="I15" s="203"/>
      <c r="J15" s="120">
        <f>SUM(J13:J14)</f>
        <v>1902.6</v>
      </c>
      <c r="K15" s="120">
        <f>SUM(K13:K14)</f>
        <v>0</v>
      </c>
      <c r="L15" s="127">
        <f>J15+K15</f>
        <v>1902.6</v>
      </c>
    </row>
    <row r="16" spans="1:12" s="52" customFormat="1" x14ac:dyDescent="0.25">
      <c r="A16" s="213" t="s">
        <v>453</v>
      </c>
      <c r="B16" s="214"/>
      <c r="C16" s="214"/>
      <c r="D16" s="36" t="s">
        <v>454</v>
      </c>
      <c r="E16" s="37">
        <v>45553</v>
      </c>
      <c r="F16" s="36" t="s">
        <v>7</v>
      </c>
      <c r="G16" s="36"/>
      <c r="H16" s="36"/>
      <c r="I16" s="36" t="s">
        <v>455</v>
      </c>
      <c r="J16" s="124">
        <v>7772</v>
      </c>
      <c r="K16" s="38"/>
      <c r="L16" s="126"/>
    </row>
    <row r="17" spans="1:12" x14ac:dyDescent="0.25">
      <c r="A17" s="199" t="s">
        <v>456</v>
      </c>
      <c r="B17" s="200"/>
      <c r="C17" s="200"/>
      <c r="D17" s="17" t="s">
        <v>171</v>
      </c>
      <c r="E17" s="24">
        <v>45553</v>
      </c>
      <c r="F17" s="17" t="s">
        <v>7</v>
      </c>
      <c r="G17" s="17"/>
      <c r="H17" s="17"/>
      <c r="I17" s="17" t="s">
        <v>481</v>
      </c>
      <c r="J17" s="114">
        <v>800</v>
      </c>
      <c r="K17" s="21"/>
      <c r="L17" s="115"/>
    </row>
    <row r="18" spans="1:12" ht="15.75" thickBot="1" x14ac:dyDescent="0.3">
      <c r="A18" s="199" t="s">
        <v>476</v>
      </c>
      <c r="B18" s="200"/>
      <c r="C18" s="200"/>
      <c r="D18" s="17" t="s">
        <v>164</v>
      </c>
      <c r="E18" s="24">
        <v>45565</v>
      </c>
      <c r="F18" s="17" t="s">
        <v>7</v>
      </c>
      <c r="G18" s="17"/>
      <c r="H18" s="17"/>
      <c r="I18" s="17" t="s">
        <v>477</v>
      </c>
      <c r="J18" s="114">
        <v>2350</v>
      </c>
      <c r="K18" s="21"/>
      <c r="L18" s="115"/>
    </row>
    <row r="19" spans="1:12" s="79" customFormat="1" ht="15.75" thickBot="1" x14ac:dyDescent="0.3">
      <c r="A19" s="185" t="s">
        <v>435</v>
      </c>
      <c r="B19" s="186"/>
      <c r="C19" s="186"/>
      <c r="D19" s="186"/>
      <c r="E19" s="186"/>
      <c r="F19" s="186"/>
      <c r="G19" s="186"/>
      <c r="H19" s="186"/>
      <c r="I19" s="203"/>
      <c r="J19" s="120">
        <f>SUM(J16:J18)</f>
        <v>10922</v>
      </c>
      <c r="K19" s="120">
        <f>SUM(K16:K18)</f>
        <v>0</v>
      </c>
      <c r="L19" s="127">
        <f>J19+K19</f>
        <v>10922</v>
      </c>
    </row>
    <row r="20" spans="1:12" ht="15.75" thickBot="1" x14ac:dyDescent="0.3">
      <c r="A20" s="199" t="s">
        <v>567</v>
      </c>
      <c r="B20" s="200"/>
      <c r="C20" s="200"/>
      <c r="D20" s="17" t="s">
        <v>8</v>
      </c>
      <c r="E20" s="24">
        <v>45577</v>
      </c>
      <c r="F20" s="17" t="s">
        <v>41</v>
      </c>
      <c r="G20" s="17"/>
      <c r="H20" s="17"/>
      <c r="I20" s="17" t="s">
        <v>109</v>
      </c>
      <c r="J20" s="114">
        <v>2600</v>
      </c>
      <c r="K20" s="21"/>
      <c r="L20" s="115"/>
    </row>
    <row r="21" spans="1:12" s="79" customFormat="1" ht="15.75" thickBot="1" x14ac:dyDescent="0.3">
      <c r="A21" s="185" t="s">
        <v>483</v>
      </c>
      <c r="B21" s="186"/>
      <c r="C21" s="186"/>
      <c r="D21" s="186"/>
      <c r="E21" s="186"/>
      <c r="F21" s="186"/>
      <c r="G21" s="186"/>
      <c r="H21" s="186"/>
      <c r="I21" s="203"/>
      <c r="J21" s="120">
        <f>SUM(J20:J20)</f>
        <v>2600</v>
      </c>
      <c r="K21" s="120">
        <f>SUM(K20:K20)</f>
        <v>0</v>
      </c>
      <c r="L21" s="127">
        <f>J21+K21</f>
        <v>2600</v>
      </c>
    </row>
    <row r="22" spans="1:12" x14ac:dyDescent="0.25">
      <c r="A22" s="199" t="s">
        <v>593</v>
      </c>
      <c r="B22" s="200"/>
      <c r="C22" s="200"/>
      <c r="D22" s="17" t="s">
        <v>164</v>
      </c>
      <c r="E22" s="24">
        <v>45617</v>
      </c>
      <c r="F22" s="17" t="s">
        <v>7</v>
      </c>
      <c r="G22" s="17"/>
      <c r="H22" s="17"/>
      <c r="I22" s="17" t="s">
        <v>594</v>
      </c>
      <c r="J22" s="167">
        <v>9480</v>
      </c>
      <c r="K22" s="62"/>
      <c r="L22" s="168"/>
    </row>
    <row r="23" spans="1:12" x14ac:dyDescent="0.25">
      <c r="A23" s="199" t="s">
        <v>595</v>
      </c>
      <c r="B23" s="200"/>
      <c r="C23" s="200"/>
      <c r="D23" s="17" t="s">
        <v>164</v>
      </c>
      <c r="E23" s="24">
        <v>45617</v>
      </c>
      <c r="F23" s="17" t="s">
        <v>7</v>
      </c>
      <c r="G23" s="17"/>
      <c r="H23" s="17"/>
      <c r="I23" s="17" t="s">
        <v>596</v>
      </c>
      <c r="J23" s="167">
        <v>170</v>
      </c>
      <c r="K23" s="62"/>
      <c r="L23" s="168"/>
    </row>
    <row r="24" spans="1:12" ht="15.75" thickBot="1" x14ac:dyDescent="0.3">
      <c r="A24" s="199" t="s">
        <v>597</v>
      </c>
      <c r="B24" s="200"/>
      <c r="C24" s="200"/>
      <c r="D24" s="17" t="s">
        <v>454</v>
      </c>
      <c r="E24" s="24">
        <v>45617</v>
      </c>
      <c r="F24" s="17" t="s">
        <v>7</v>
      </c>
      <c r="G24" s="17"/>
      <c r="H24" s="17"/>
      <c r="I24" s="17" t="s">
        <v>598</v>
      </c>
      <c r="J24" s="167">
        <v>7772</v>
      </c>
      <c r="K24" s="62"/>
      <c r="L24" s="168"/>
    </row>
    <row r="25" spans="1:12" s="79" customFormat="1" ht="15.75" thickBot="1" x14ac:dyDescent="0.3">
      <c r="A25" s="185" t="s">
        <v>571</v>
      </c>
      <c r="B25" s="186"/>
      <c r="C25" s="186"/>
      <c r="D25" s="186"/>
      <c r="E25" s="186"/>
      <c r="F25" s="186"/>
      <c r="G25" s="186"/>
      <c r="H25" s="186"/>
      <c r="I25" s="203"/>
      <c r="J25" s="120">
        <f>SUM(J22:J24)</f>
        <v>17422</v>
      </c>
      <c r="K25" s="120">
        <f>SUM(K22:K24)</f>
        <v>0</v>
      </c>
      <c r="L25" s="127">
        <f>J25+K25</f>
        <v>17422</v>
      </c>
    </row>
    <row r="26" spans="1:12" x14ac:dyDescent="0.25">
      <c r="A26" s="199"/>
      <c r="B26" s="200"/>
      <c r="C26" s="200"/>
      <c r="D26" s="17"/>
      <c r="E26" s="24"/>
      <c r="F26" s="17"/>
      <c r="G26" s="17"/>
      <c r="H26" s="17"/>
      <c r="I26" s="17"/>
      <c r="J26" s="114"/>
      <c r="K26" s="21"/>
      <c r="L26" s="115"/>
    </row>
    <row r="27" spans="1:12" x14ac:dyDescent="0.25">
      <c r="A27" s="204"/>
      <c r="B27" s="205"/>
      <c r="C27" s="205"/>
      <c r="D27" s="74"/>
      <c r="E27" s="88"/>
      <c r="F27" s="74"/>
      <c r="G27" s="74"/>
      <c r="H27" s="17"/>
      <c r="I27" s="17"/>
      <c r="J27" s="114"/>
      <c r="K27" s="21"/>
      <c r="L27" s="115"/>
    </row>
    <row r="28" spans="1:12" ht="15.75" thickBot="1" x14ac:dyDescent="0.3">
      <c r="A28" s="199"/>
      <c r="B28" s="200"/>
      <c r="C28" s="200"/>
      <c r="D28" s="17"/>
      <c r="E28" s="24"/>
      <c r="F28" s="17"/>
      <c r="G28" s="17"/>
      <c r="H28" s="17"/>
      <c r="I28" s="17"/>
      <c r="J28" s="114"/>
      <c r="K28" s="21"/>
      <c r="L28" s="115"/>
    </row>
    <row r="29" spans="1:12" s="79" customFormat="1" ht="15.75" thickBot="1" x14ac:dyDescent="0.3">
      <c r="A29" s="185" t="s">
        <v>625</v>
      </c>
      <c r="B29" s="186"/>
      <c r="C29" s="186"/>
      <c r="D29" s="186"/>
      <c r="E29" s="186"/>
      <c r="F29" s="186"/>
      <c r="G29" s="186"/>
      <c r="H29" s="186"/>
      <c r="I29" s="203"/>
      <c r="J29" s="120">
        <f>SUM(J26:J28)</f>
        <v>0</v>
      </c>
      <c r="K29" s="120">
        <f>SUM(K26:K28)</f>
        <v>0</v>
      </c>
      <c r="L29" s="127">
        <f>J29+K29</f>
        <v>0</v>
      </c>
    </row>
    <row r="30" spans="1:12" x14ac:dyDescent="0.25">
      <c r="A30" s="199"/>
      <c r="B30" s="200"/>
      <c r="C30" s="200"/>
      <c r="D30" s="17"/>
      <c r="E30" s="24"/>
      <c r="F30" s="17"/>
      <c r="G30" s="17"/>
      <c r="H30" s="17"/>
      <c r="I30" s="17"/>
      <c r="J30" s="114"/>
      <c r="K30" s="21"/>
      <c r="L30" s="115"/>
    </row>
    <row r="31" spans="1:12" x14ac:dyDescent="0.25">
      <c r="A31" s="204"/>
      <c r="B31" s="205"/>
      <c r="C31" s="205"/>
      <c r="D31" s="74"/>
      <c r="E31" s="88"/>
      <c r="F31" s="74"/>
      <c r="G31" s="74"/>
      <c r="H31" s="17"/>
      <c r="I31" s="17"/>
      <c r="J31" s="183">
        <f>J29+J25+J21+J19+J15+J12</f>
        <v>39448.6</v>
      </c>
      <c r="K31" s="183">
        <f>K29+K25+K21+K19+K15+K12</f>
        <v>0</v>
      </c>
      <c r="L31" s="184">
        <f>L29+L25+L21+L19+L15+L12</f>
        <v>39448.6</v>
      </c>
    </row>
    <row r="32" spans="1:12" x14ac:dyDescent="0.25">
      <c r="A32" s="199"/>
      <c r="B32" s="200"/>
      <c r="C32" s="200"/>
      <c r="D32" s="17"/>
      <c r="E32" s="24"/>
      <c r="F32" s="17"/>
      <c r="G32" s="17"/>
      <c r="H32" s="17"/>
      <c r="I32" s="17"/>
      <c r="J32" s="114"/>
      <c r="K32" s="21"/>
      <c r="L32" s="115"/>
    </row>
    <row r="33" spans="1:12" x14ac:dyDescent="0.25">
      <c r="A33" s="199"/>
      <c r="B33" s="200"/>
      <c r="C33" s="200"/>
      <c r="D33" s="17"/>
      <c r="E33" s="24"/>
      <c r="F33" s="17"/>
      <c r="G33" s="17"/>
      <c r="H33" s="17"/>
      <c r="I33" s="17"/>
      <c r="J33" s="114"/>
      <c r="K33" s="21"/>
      <c r="L33" s="115"/>
    </row>
    <row r="34" spans="1:12" x14ac:dyDescent="0.25">
      <c r="A34" s="199"/>
      <c r="B34" s="200"/>
      <c r="C34" s="200"/>
      <c r="D34" s="17"/>
      <c r="E34" s="24"/>
      <c r="F34" s="17"/>
      <c r="G34" s="17"/>
      <c r="H34" s="17"/>
      <c r="I34" s="17"/>
      <c r="J34" s="114"/>
      <c r="K34" s="21"/>
      <c r="L34" s="115"/>
    </row>
    <row r="35" spans="1:12" x14ac:dyDescent="0.25">
      <c r="A35" s="199"/>
      <c r="B35" s="200"/>
      <c r="C35" s="200"/>
      <c r="D35" s="17"/>
      <c r="E35" s="24"/>
      <c r="F35" s="17"/>
      <c r="G35" s="17"/>
      <c r="H35" s="17"/>
      <c r="I35" s="17"/>
      <c r="J35" s="114"/>
      <c r="K35" s="21"/>
      <c r="L35" s="115"/>
    </row>
    <row r="36" spans="1:12" x14ac:dyDescent="0.25">
      <c r="A36" s="199"/>
      <c r="B36" s="200"/>
      <c r="C36" s="200"/>
      <c r="D36" s="17"/>
      <c r="E36" s="24"/>
      <c r="F36" s="17"/>
      <c r="G36" s="17"/>
      <c r="H36" s="17"/>
      <c r="I36" s="17"/>
      <c r="J36" s="114"/>
      <c r="K36" s="21"/>
      <c r="L36" s="115"/>
    </row>
    <row r="37" spans="1:12" x14ac:dyDescent="0.25">
      <c r="A37" s="199"/>
      <c r="B37" s="200"/>
      <c r="C37" s="200"/>
      <c r="D37" s="17"/>
      <c r="E37" s="24"/>
      <c r="F37" s="17"/>
      <c r="G37" s="17"/>
      <c r="H37" s="17"/>
      <c r="I37" s="17"/>
      <c r="J37" s="114"/>
      <c r="K37" s="21"/>
      <c r="L37" s="115"/>
    </row>
    <row r="38" spans="1:12" x14ac:dyDescent="0.25">
      <c r="A38" s="199"/>
      <c r="B38" s="200"/>
      <c r="C38" s="200"/>
      <c r="D38" s="17"/>
      <c r="E38" s="24"/>
      <c r="F38" s="17"/>
      <c r="G38" s="17"/>
      <c r="H38" s="17"/>
      <c r="I38" s="17"/>
      <c r="J38" s="114"/>
      <c r="K38" s="21"/>
      <c r="L38" s="115"/>
    </row>
    <row r="39" spans="1:12" x14ac:dyDescent="0.25">
      <c r="A39" s="199"/>
      <c r="B39" s="200"/>
      <c r="C39" s="200"/>
      <c r="D39" s="17"/>
      <c r="E39" s="24"/>
      <c r="F39" s="17"/>
      <c r="G39" s="17"/>
      <c r="H39" s="17"/>
      <c r="I39" s="17"/>
      <c r="J39" s="114"/>
      <c r="K39" s="21"/>
      <c r="L39" s="115"/>
    </row>
    <row r="40" spans="1:12" x14ac:dyDescent="0.25">
      <c r="A40" s="199"/>
      <c r="B40" s="200"/>
      <c r="C40" s="200"/>
      <c r="D40" s="17"/>
      <c r="E40" s="24"/>
      <c r="F40" s="17"/>
      <c r="G40" s="17"/>
      <c r="H40" s="17"/>
      <c r="I40" s="17"/>
      <c r="J40" s="114"/>
      <c r="K40" s="21"/>
      <c r="L40" s="115"/>
    </row>
    <row r="41" spans="1:12" x14ac:dyDescent="0.25">
      <c r="A41" s="199"/>
      <c r="B41" s="200"/>
      <c r="C41" s="200"/>
      <c r="D41" s="17"/>
      <c r="E41" s="24"/>
      <c r="F41" s="17"/>
      <c r="G41" s="17"/>
      <c r="H41" s="17"/>
      <c r="I41" s="17"/>
      <c r="J41" s="114"/>
      <c r="K41" s="21"/>
      <c r="L41" s="115"/>
    </row>
    <row r="42" spans="1:12" x14ac:dyDescent="0.25">
      <c r="A42" s="201"/>
      <c r="B42" s="202"/>
      <c r="C42" s="202"/>
      <c r="D42" s="17"/>
      <c r="E42" s="24"/>
      <c r="F42" s="17"/>
      <c r="G42" s="17"/>
      <c r="H42" s="17"/>
      <c r="I42" s="17"/>
      <c r="J42" s="114"/>
      <c r="K42" s="21"/>
      <c r="L42" s="115"/>
    </row>
    <row r="43" spans="1:12" x14ac:dyDescent="0.25">
      <c r="A43" s="199"/>
      <c r="B43" s="200"/>
      <c r="C43" s="200"/>
      <c r="D43" s="17"/>
      <c r="E43" s="24"/>
      <c r="F43" s="17"/>
      <c r="G43" s="17"/>
      <c r="H43" s="17"/>
      <c r="I43" s="17"/>
      <c r="J43" s="114"/>
      <c r="K43" s="21"/>
      <c r="L43" s="115"/>
    </row>
    <row r="44" spans="1:12" x14ac:dyDescent="0.25">
      <c r="A44" s="199"/>
      <c r="B44" s="200"/>
      <c r="C44" s="200"/>
      <c r="D44" s="17"/>
      <c r="E44" s="24"/>
      <c r="F44" s="17"/>
      <c r="G44" s="17"/>
      <c r="H44" s="17"/>
      <c r="I44" s="17"/>
      <c r="J44" s="114"/>
      <c r="K44" s="21"/>
      <c r="L44" s="115"/>
    </row>
    <row r="45" spans="1:12" x14ac:dyDescent="0.25">
      <c r="A45" s="199"/>
      <c r="B45" s="200"/>
      <c r="C45" s="200"/>
      <c r="D45" s="17"/>
      <c r="E45" s="24"/>
      <c r="F45" s="17"/>
      <c r="G45" s="17"/>
      <c r="H45" s="17"/>
      <c r="I45" s="17"/>
      <c r="J45" s="114"/>
      <c r="K45" s="21"/>
      <c r="L45" s="115"/>
    </row>
    <row r="46" spans="1:12" x14ac:dyDescent="0.25">
      <c r="A46" s="199"/>
      <c r="B46" s="200"/>
      <c r="C46" s="200"/>
      <c r="D46" s="17"/>
      <c r="E46" s="24"/>
      <c r="F46" s="17"/>
      <c r="G46" s="17"/>
      <c r="H46" s="17"/>
      <c r="I46" s="17"/>
      <c r="J46" s="114"/>
      <c r="K46" s="21"/>
      <c r="L46" s="115"/>
    </row>
    <row r="47" spans="1:12" x14ac:dyDescent="0.25">
      <c r="A47" s="199"/>
      <c r="B47" s="200"/>
      <c r="C47" s="200"/>
      <c r="D47" s="17"/>
      <c r="E47" s="24"/>
      <c r="F47" s="17"/>
      <c r="G47" s="17"/>
      <c r="H47" s="17"/>
      <c r="I47" s="17"/>
      <c r="J47" s="114"/>
      <c r="K47" s="21"/>
      <c r="L47" s="115"/>
    </row>
    <row r="48" spans="1:12" x14ac:dyDescent="0.25">
      <c r="A48" s="199"/>
      <c r="B48" s="200"/>
      <c r="C48" s="200"/>
      <c r="D48" s="17"/>
      <c r="E48" s="24"/>
      <c r="F48" s="17"/>
      <c r="G48" s="17"/>
      <c r="H48" s="17"/>
      <c r="I48" s="17"/>
      <c r="J48" s="114"/>
      <c r="K48" s="21"/>
      <c r="L48" s="115"/>
    </row>
    <row r="49" spans="1:12" x14ac:dyDescent="0.25">
      <c r="A49" s="199"/>
      <c r="B49" s="200"/>
      <c r="C49" s="200"/>
      <c r="D49" s="17"/>
      <c r="E49" s="24"/>
      <c r="F49" s="17"/>
      <c r="G49" s="17"/>
      <c r="H49" s="17"/>
      <c r="I49" s="17"/>
      <c r="J49" s="114"/>
      <c r="K49" s="21"/>
      <c r="L49" s="115"/>
    </row>
    <row r="50" spans="1:12" x14ac:dyDescent="0.25">
      <c r="A50" s="199"/>
      <c r="B50" s="200"/>
      <c r="C50" s="200"/>
      <c r="D50" s="17"/>
      <c r="E50" s="24"/>
      <c r="F50" s="17"/>
      <c r="G50" s="17"/>
      <c r="H50" s="17"/>
      <c r="I50" s="17"/>
      <c r="J50" s="114"/>
      <c r="K50" s="21"/>
      <c r="L50" s="115"/>
    </row>
    <row r="51" spans="1:12" x14ac:dyDescent="0.25">
      <c r="A51" s="199"/>
      <c r="B51" s="200"/>
      <c r="C51" s="200"/>
      <c r="D51" s="17"/>
      <c r="E51" s="24"/>
      <c r="F51" s="17"/>
      <c r="G51" s="17"/>
      <c r="H51" s="17"/>
      <c r="I51" s="17"/>
      <c r="J51" s="114"/>
      <c r="K51" s="21"/>
      <c r="L51" s="115"/>
    </row>
    <row r="52" spans="1:12" x14ac:dyDescent="0.25">
      <c r="A52" s="199"/>
      <c r="B52" s="200"/>
      <c r="C52" s="200"/>
      <c r="D52" s="17"/>
      <c r="E52" s="24"/>
      <c r="F52" s="17"/>
      <c r="G52" s="17"/>
      <c r="H52" s="17"/>
      <c r="I52" s="17"/>
      <c r="J52" s="114"/>
      <c r="K52" s="21"/>
      <c r="L52" s="115"/>
    </row>
    <row r="53" spans="1:12" x14ac:dyDescent="0.25">
      <c r="A53" s="199"/>
      <c r="B53" s="200"/>
      <c r="C53" s="200"/>
      <c r="D53" s="17"/>
      <c r="E53" s="24"/>
      <c r="F53" s="17"/>
      <c r="G53" s="17"/>
      <c r="H53" s="17"/>
      <c r="I53" s="17"/>
      <c r="J53" s="114"/>
      <c r="K53" s="21"/>
      <c r="L53" s="115"/>
    </row>
    <row r="54" spans="1:12" x14ac:dyDescent="0.25">
      <c r="A54" s="199"/>
      <c r="B54" s="200"/>
      <c r="C54" s="200"/>
      <c r="D54" s="17"/>
      <c r="E54" s="24"/>
      <c r="F54" s="17"/>
      <c r="G54" s="17"/>
      <c r="H54" s="17"/>
      <c r="I54" s="17"/>
      <c r="J54" s="114"/>
      <c r="K54" s="21"/>
      <c r="L54" s="115"/>
    </row>
    <row r="55" spans="1:12" x14ac:dyDescent="0.25">
      <c r="A55" s="204"/>
      <c r="B55" s="205"/>
      <c r="C55" s="205"/>
      <c r="D55" s="74"/>
      <c r="E55" s="88"/>
      <c r="F55" s="74"/>
      <c r="G55" s="74"/>
      <c r="H55" s="17"/>
      <c r="I55" s="17"/>
      <c r="J55" s="114"/>
      <c r="K55" s="21"/>
      <c r="L55" s="115"/>
    </row>
    <row r="56" spans="1:12" x14ac:dyDescent="0.25">
      <c r="A56" s="199"/>
      <c r="B56" s="200"/>
      <c r="C56" s="200"/>
      <c r="D56" s="17"/>
      <c r="E56" s="24"/>
      <c r="F56" s="17"/>
      <c r="G56" s="17"/>
      <c r="H56" s="17"/>
      <c r="I56" s="17"/>
      <c r="J56" s="114"/>
      <c r="K56" s="21"/>
      <c r="L56" s="115"/>
    </row>
    <row r="57" spans="1:12" x14ac:dyDescent="0.25">
      <c r="A57" s="199"/>
      <c r="B57" s="200"/>
      <c r="C57" s="200"/>
      <c r="D57" s="17"/>
      <c r="E57" s="24"/>
      <c r="F57" s="17"/>
      <c r="G57" s="17"/>
      <c r="H57" s="17"/>
      <c r="I57" s="17"/>
      <c r="J57" s="114"/>
      <c r="K57" s="21"/>
      <c r="L57" s="115"/>
    </row>
    <row r="58" spans="1:12" x14ac:dyDescent="0.25">
      <c r="A58" s="204"/>
      <c r="B58" s="205"/>
      <c r="C58" s="205"/>
      <c r="D58" s="74"/>
      <c r="E58" s="88"/>
      <c r="F58" s="74"/>
      <c r="G58" s="74"/>
      <c r="H58" s="17"/>
      <c r="I58" s="17"/>
      <c r="J58" s="114"/>
      <c r="K58" s="21"/>
      <c r="L58" s="115"/>
    </row>
    <row r="59" spans="1:12" x14ac:dyDescent="0.25">
      <c r="A59" s="199"/>
      <c r="B59" s="200"/>
      <c r="C59" s="200"/>
      <c r="D59" s="17"/>
      <c r="E59" s="24"/>
      <c r="F59" s="17"/>
      <c r="G59" s="17"/>
      <c r="H59" s="17"/>
      <c r="I59" s="17"/>
      <c r="J59" s="114"/>
      <c r="K59" s="21"/>
      <c r="L59" s="115"/>
    </row>
    <row r="60" spans="1:12" x14ac:dyDescent="0.25">
      <c r="A60" s="199"/>
      <c r="B60" s="200"/>
      <c r="C60" s="200"/>
      <c r="D60" s="17"/>
      <c r="E60" s="24"/>
      <c r="F60" s="17"/>
      <c r="G60" s="17"/>
      <c r="H60" s="17"/>
      <c r="I60" s="17"/>
      <c r="J60" s="114"/>
      <c r="K60" s="21"/>
      <c r="L60" s="115"/>
    </row>
    <row r="61" spans="1:12" x14ac:dyDescent="0.25">
      <c r="A61" s="199"/>
      <c r="B61" s="200"/>
      <c r="C61" s="200"/>
      <c r="D61" s="17"/>
      <c r="E61" s="24"/>
      <c r="F61" s="17"/>
      <c r="G61" s="17"/>
      <c r="H61" s="17"/>
      <c r="I61" s="17"/>
      <c r="J61" s="114"/>
      <c r="K61" s="21"/>
      <c r="L61" s="115"/>
    </row>
    <row r="62" spans="1:12" x14ac:dyDescent="0.25">
      <c r="A62" s="204"/>
      <c r="B62" s="205"/>
      <c r="C62" s="205"/>
      <c r="D62" s="74"/>
      <c r="E62" s="88"/>
      <c r="F62" s="74"/>
      <c r="G62" s="74"/>
      <c r="H62" s="17"/>
      <c r="I62" s="17"/>
      <c r="J62" s="114"/>
      <c r="K62" s="21"/>
      <c r="L62" s="115"/>
    </row>
    <row r="63" spans="1:12" x14ac:dyDescent="0.25">
      <c r="A63" s="199"/>
      <c r="B63" s="200"/>
      <c r="C63" s="200"/>
      <c r="D63" s="17"/>
      <c r="E63" s="24"/>
      <c r="F63" s="17"/>
      <c r="G63" s="17"/>
      <c r="H63" s="17"/>
      <c r="I63" s="17"/>
      <c r="J63" s="114"/>
      <c r="K63" s="21"/>
      <c r="L63" s="115"/>
    </row>
    <row r="64" spans="1:12" x14ac:dyDescent="0.25">
      <c r="A64" s="199"/>
      <c r="B64" s="200"/>
      <c r="C64" s="200"/>
      <c r="D64" s="17"/>
      <c r="E64" s="24"/>
      <c r="F64" s="17"/>
      <c r="G64" s="17"/>
      <c r="H64" s="17"/>
      <c r="I64" s="17"/>
      <c r="J64" s="114"/>
      <c r="K64" s="21"/>
      <c r="L64" s="115"/>
    </row>
    <row r="65" spans="1:12" x14ac:dyDescent="0.25">
      <c r="A65" s="199"/>
      <c r="B65" s="200"/>
      <c r="C65" s="200"/>
      <c r="D65" s="17"/>
      <c r="E65" s="24"/>
      <c r="F65" s="17"/>
      <c r="G65" s="17"/>
      <c r="H65" s="17"/>
      <c r="I65" s="17"/>
      <c r="J65" s="114"/>
      <c r="K65" s="21"/>
      <c r="L65" s="115"/>
    </row>
    <row r="66" spans="1:12" ht="30" customHeight="1" thickBot="1" x14ac:dyDescent="0.3">
      <c r="A66" s="207"/>
      <c r="B66" s="208"/>
      <c r="C66" s="208"/>
      <c r="D66" s="75"/>
      <c r="E66" s="89"/>
      <c r="F66" s="75"/>
      <c r="G66" s="75"/>
      <c r="H66" s="75"/>
      <c r="I66" s="75"/>
      <c r="J66" s="116"/>
      <c r="K66" s="76"/>
      <c r="L66" s="117"/>
    </row>
    <row r="67" spans="1:12" x14ac:dyDescent="0.25">
      <c r="A67" s="206"/>
      <c r="B67" s="206"/>
      <c r="C67" s="206"/>
      <c r="D67" s="8"/>
    </row>
    <row r="68" spans="1:12" x14ac:dyDescent="0.25">
      <c r="A68" s="206"/>
      <c r="B68" s="206"/>
      <c r="C68" s="206"/>
      <c r="D68" s="8"/>
    </row>
    <row r="69" spans="1:12" x14ac:dyDescent="0.25">
      <c r="A69" s="206"/>
      <c r="B69" s="206"/>
      <c r="C69" s="206"/>
      <c r="D69" s="8"/>
    </row>
    <row r="70" spans="1:12" x14ac:dyDescent="0.25">
      <c r="A70" s="206"/>
      <c r="B70" s="206"/>
      <c r="C70" s="206"/>
      <c r="D70" s="8"/>
    </row>
    <row r="71" spans="1:12" x14ac:dyDescent="0.25">
      <c r="A71" s="206"/>
      <c r="B71" s="206"/>
      <c r="C71" s="206"/>
      <c r="D71" s="8"/>
    </row>
    <row r="72" spans="1:12" x14ac:dyDescent="0.25">
      <c r="A72" s="206"/>
      <c r="B72" s="206"/>
      <c r="C72" s="206"/>
      <c r="D72" s="8"/>
    </row>
    <row r="73" spans="1:12" x14ac:dyDescent="0.25">
      <c r="A73" s="206"/>
      <c r="B73" s="206"/>
      <c r="C73" s="206"/>
      <c r="D73" s="8"/>
    </row>
    <row r="74" spans="1:12" x14ac:dyDescent="0.25">
      <c r="A74" s="206"/>
      <c r="B74" s="206"/>
      <c r="C74" s="206"/>
      <c r="D74" s="8"/>
    </row>
    <row r="75" spans="1:12" x14ac:dyDescent="0.25">
      <c r="A75" s="206"/>
      <c r="B75" s="206"/>
      <c r="C75" s="206"/>
      <c r="D75" s="8"/>
    </row>
  </sheetData>
  <mergeCells count="72">
    <mergeCell ref="A63:C63"/>
    <mergeCell ref="A52:C52"/>
    <mergeCell ref="A53:C53"/>
    <mergeCell ref="A75:C75"/>
    <mergeCell ref="A64:C64"/>
    <mergeCell ref="A65:C65"/>
    <mergeCell ref="A66:C66"/>
    <mergeCell ref="A67:C67"/>
    <mergeCell ref="A68:C68"/>
    <mergeCell ref="A69:C69"/>
    <mergeCell ref="A70:C70"/>
    <mergeCell ref="A71:C71"/>
    <mergeCell ref="A72:C72"/>
    <mergeCell ref="A73:C73"/>
    <mergeCell ref="A74:C74"/>
    <mergeCell ref="A61:C61"/>
    <mergeCell ref="A62:C62"/>
    <mergeCell ref="A27:C27"/>
    <mergeCell ref="A30:C30"/>
    <mergeCell ref="A31:C31"/>
    <mergeCell ref="A32:C32"/>
    <mergeCell ref="A38:C38"/>
    <mergeCell ref="A33:C33"/>
    <mergeCell ref="A34:C34"/>
    <mergeCell ref="A35:C35"/>
    <mergeCell ref="A36:C36"/>
    <mergeCell ref="A37:C37"/>
    <mergeCell ref="A54:C54"/>
    <mergeCell ref="A55:C55"/>
    <mergeCell ref="A56:C56"/>
    <mergeCell ref="A57:C57"/>
    <mergeCell ref="A39:C39"/>
    <mergeCell ref="A25:I25"/>
    <mergeCell ref="A59:C59"/>
    <mergeCell ref="A60:C60"/>
    <mergeCell ref="A58:C58"/>
    <mergeCell ref="A51:C51"/>
    <mergeCell ref="A40:C40"/>
    <mergeCell ref="A41:C41"/>
    <mergeCell ref="A42:C42"/>
    <mergeCell ref="A43:C43"/>
    <mergeCell ref="A44:C44"/>
    <mergeCell ref="A45:C45"/>
    <mergeCell ref="A46:C46"/>
    <mergeCell ref="A47:C47"/>
    <mergeCell ref="A48:C48"/>
    <mergeCell ref="A49:C49"/>
    <mergeCell ref="A50:C50"/>
    <mergeCell ref="A17:C17"/>
    <mergeCell ref="A18:C18"/>
    <mergeCell ref="A22:C22"/>
    <mergeCell ref="A23:C23"/>
    <mergeCell ref="A24:C24"/>
    <mergeCell ref="A19:I19"/>
    <mergeCell ref="A21:I21"/>
    <mergeCell ref="A20:C20"/>
    <mergeCell ref="A12:I12"/>
    <mergeCell ref="A28:C28"/>
    <mergeCell ref="A29:I29"/>
    <mergeCell ref="A5:F5"/>
    <mergeCell ref="H5:L5"/>
    <mergeCell ref="A6:C6"/>
    <mergeCell ref="A9:C9"/>
    <mergeCell ref="A10:C10"/>
    <mergeCell ref="A8:C8"/>
    <mergeCell ref="A7:C7"/>
    <mergeCell ref="A16:C16"/>
    <mergeCell ref="A11:C11"/>
    <mergeCell ref="A13:C13"/>
    <mergeCell ref="A14:C14"/>
    <mergeCell ref="A15:I15"/>
    <mergeCell ref="A26:C26"/>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76"/>
  <sheetViews>
    <sheetView view="pageBreakPreview" zoomScale="80" zoomScaleNormal="100" zoomScaleSheetLayoutView="80" workbookViewId="0">
      <pane ySplit="6" topLeftCell="A7" activePane="bottomLeft" state="frozen"/>
      <selection pane="bottomLeft" activeCell="K20" sqref="J20:K20"/>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7" width="17.7109375" style="14" customWidth="1"/>
    <col min="8" max="8" width="16.5703125" style="14" customWidth="1"/>
    <col min="9" max="9" width="15.28515625" style="14" customWidth="1"/>
    <col min="10" max="10" width="13.7109375" style="14" customWidth="1"/>
    <col min="11" max="11" width="16.42578125" style="14" customWidth="1"/>
    <col min="12" max="12" width="17" customWidth="1"/>
  </cols>
  <sheetData>
    <row r="4" spans="1:12" ht="15.75" thickBot="1" x14ac:dyDescent="0.3"/>
    <row r="5" spans="1:12" ht="15" customHeight="1" thickBot="1" x14ac:dyDescent="0.3">
      <c r="A5" s="187" t="s">
        <v>539</v>
      </c>
      <c r="B5" s="188"/>
      <c r="C5" s="188"/>
      <c r="D5" s="188"/>
      <c r="E5" s="188"/>
      <c r="F5" s="189"/>
      <c r="G5" s="93"/>
      <c r="H5" s="187" t="s">
        <v>71</v>
      </c>
      <c r="I5" s="188"/>
      <c r="J5" s="188"/>
      <c r="K5" s="188"/>
      <c r="L5" s="189"/>
    </row>
    <row r="6" spans="1:12" s="2" customFormat="1" ht="54" customHeight="1" thickBot="1" x14ac:dyDescent="0.3">
      <c r="A6" s="190" t="s">
        <v>3</v>
      </c>
      <c r="B6" s="191"/>
      <c r="C6" s="191"/>
      <c r="D6" s="9" t="s">
        <v>11</v>
      </c>
      <c r="E6" s="9" t="s">
        <v>10</v>
      </c>
      <c r="F6" s="9" t="s">
        <v>5</v>
      </c>
      <c r="G6" s="6" t="s">
        <v>301</v>
      </c>
      <c r="H6" s="6" t="s">
        <v>279</v>
      </c>
      <c r="I6" s="6" t="s">
        <v>0</v>
      </c>
      <c r="J6" s="6" t="s">
        <v>257</v>
      </c>
      <c r="K6" s="6" t="s">
        <v>258</v>
      </c>
      <c r="L6" s="6" t="s">
        <v>541</v>
      </c>
    </row>
    <row r="7" spans="1:12" s="1" customFormat="1" x14ac:dyDescent="0.25">
      <c r="A7" s="192" t="s">
        <v>540</v>
      </c>
      <c r="B7" s="193"/>
      <c r="C7" s="194"/>
      <c r="D7" s="10" t="s">
        <v>356</v>
      </c>
      <c r="E7" s="19">
        <v>45589</v>
      </c>
      <c r="F7" s="10" t="s">
        <v>30</v>
      </c>
      <c r="G7" s="10"/>
      <c r="H7" s="10">
        <v>41586</v>
      </c>
      <c r="I7" s="10" t="s">
        <v>538</v>
      </c>
      <c r="J7" s="164"/>
      <c r="K7" s="20">
        <v>407.42</v>
      </c>
      <c r="L7" s="7"/>
    </row>
    <row r="8" spans="1:12" s="52" customFormat="1" ht="61.5" customHeight="1" x14ac:dyDescent="0.25">
      <c r="A8" s="201" t="s">
        <v>547</v>
      </c>
      <c r="B8" s="202"/>
      <c r="C8" s="202"/>
      <c r="D8" s="25" t="s">
        <v>311</v>
      </c>
      <c r="E8" s="24">
        <v>45590</v>
      </c>
      <c r="F8" s="17" t="s">
        <v>30</v>
      </c>
      <c r="G8" s="17"/>
      <c r="H8" s="17">
        <v>27596</v>
      </c>
      <c r="I8" s="17">
        <v>78833</v>
      </c>
      <c r="J8" s="114"/>
      <c r="K8" s="21">
        <v>2543.2399999999998</v>
      </c>
      <c r="L8" s="51"/>
    </row>
    <row r="9" spans="1:12" ht="30" customHeight="1" x14ac:dyDescent="0.25">
      <c r="A9" s="199" t="s">
        <v>548</v>
      </c>
      <c r="B9" s="200"/>
      <c r="C9" s="200"/>
      <c r="D9" s="25" t="s">
        <v>13</v>
      </c>
      <c r="E9" s="24">
        <v>45590</v>
      </c>
      <c r="F9" s="17" t="s">
        <v>30</v>
      </c>
      <c r="G9" s="17"/>
      <c r="H9" s="17">
        <v>354130</v>
      </c>
      <c r="I9" s="17" t="s">
        <v>549</v>
      </c>
      <c r="J9" s="114"/>
      <c r="K9" s="21">
        <v>1744.18</v>
      </c>
      <c r="L9" s="4"/>
    </row>
    <row r="10" spans="1:12" x14ac:dyDescent="0.25">
      <c r="A10" s="199" t="s">
        <v>550</v>
      </c>
      <c r="B10" s="200"/>
      <c r="C10" s="200"/>
      <c r="D10" s="25" t="s">
        <v>13</v>
      </c>
      <c r="E10" s="24">
        <v>45590</v>
      </c>
      <c r="F10" s="17" t="s">
        <v>30</v>
      </c>
      <c r="G10" s="17"/>
      <c r="H10" s="17">
        <v>354101</v>
      </c>
      <c r="I10" s="17" t="s">
        <v>551</v>
      </c>
      <c r="J10" s="114"/>
      <c r="K10" s="21">
        <v>4002.19</v>
      </c>
      <c r="L10" s="4"/>
    </row>
    <row r="11" spans="1:12" ht="29.25" customHeight="1" thickBot="1" x14ac:dyDescent="0.3">
      <c r="A11" s="199" t="s">
        <v>552</v>
      </c>
      <c r="B11" s="200"/>
      <c r="C11" s="200"/>
      <c r="D11" s="25" t="s">
        <v>311</v>
      </c>
      <c r="E11" s="24">
        <v>45590</v>
      </c>
      <c r="F11" s="17" t="s">
        <v>30</v>
      </c>
      <c r="G11" s="17"/>
      <c r="H11" s="17">
        <v>27603</v>
      </c>
      <c r="I11" s="17">
        <v>78853</v>
      </c>
      <c r="J11" s="114"/>
      <c r="K11" s="21">
        <v>302.97000000000003</v>
      </c>
      <c r="L11" s="4"/>
    </row>
    <row r="12" spans="1:12" ht="15.75" thickBot="1" x14ac:dyDescent="0.3">
      <c r="A12" s="209" t="s">
        <v>483</v>
      </c>
      <c r="B12" s="210"/>
      <c r="C12" s="210"/>
      <c r="D12" s="210"/>
      <c r="E12" s="210"/>
      <c r="F12" s="210"/>
      <c r="G12" s="210"/>
      <c r="H12" s="210"/>
      <c r="I12" s="211"/>
      <c r="J12" s="163">
        <f>SUM(J7:J11)</f>
        <v>0</v>
      </c>
      <c r="K12" s="163">
        <f>SUM(K7:K11)</f>
        <v>9000</v>
      </c>
      <c r="L12" s="165">
        <f>J12+K12</f>
        <v>9000</v>
      </c>
    </row>
    <row r="13" spans="1:12" ht="15.75" thickBot="1" x14ac:dyDescent="0.3">
      <c r="A13" s="199" t="s">
        <v>589</v>
      </c>
      <c r="B13" s="200"/>
      <c r="C13" s="200"/>
      <c r="D13" s="11" t="s">
        <v>590</v>
      </c>
      <c r="E13" s="54">
        <v>45610</v>
      </c>
      <c r="F13" s="15" t="s">
        <v>41</v>
      </c>
      <c r="G13" s="15"/>
      <c r="H13" s="15"/>
      <c r="I13" s="15">
        <v>282</v>
      </c>
      <c r="J13" s="162">
        <v>11020</v>
      </c>
      <c r="K13" s="22"/>
      <c r="L13" s="4"/>
    </row>
    <row r="14" spans="1:12" ht="15.75" thickBot="1" x14ac:dyDescent="0.3">
      <c r="A14" s="209" t="s">
        <v>571</v>
      </c>
      <c r="B14" s="210"/>
      <c r="C14" s="210"/>
      <c r="D14" s="210"/>
      <c r="E14" s="210"/>
      <c r="F14" s="210"/>
      <c r="G14" s="210"/>
      <c r="H14" s="210"/>
      <c r="I14" s="211"/>
      <c r="J14" s="118">
        <f>SUM(J13:J13)</f>
        <v>11020</v>
      </c>
      <c r="K14" s="118"/>
      <c r="L14" s="45">
        <f>J14+K14</f>
        <v>11020</v>
      </c>
    </row>
    <row r="15" spans="1:12" x14ac:dyDescent="0.25">
      <c r="A15" s="199"/>
      <c r="B15" s="200"/>
      <c r="C15" s="200"/>
      <c r="D15" s="11"/>
      <c r="E15" s="54"/>
      <c r="F15" s="15"/>
      <c r="G15" s="15"/>
      <c r="H15" s="15"/>
      <c r="I15" s="15"/>
      <c r="J15" s="110"/>
      <c r="K15" s="22"/>
      <c r="L15" s="4"/>
    </row>
    <row r="16" spans="1:12" x14ac:dyDescent="0.25">
      <c r="A16" s="199"/>
      <c r="B16" s="200"/>
      <c r="C16" s="200"/>
      <c r="D16" s="11"/>
      <c r="E16" s="54"/>
      <c r="F16" s="15"/>
      <c r="G16" s="15"/>
      <c r="H16" s="15"/>
      <c r="I16" s="15"/>
      <c r="J16" s="110"/>
      <c r="K16" s="22"/>
      <c r="L16" s="4"/>
    </row>
    <row r="17" spans="1:12" ht="15.75" thickBot="1" x14ac:dyDescent="0.3">
      <c r="A17" s="199"/>
      <c r="B17" s="200"/>
      <c r="C17" s="200"/>
      <c r="D17" s="11"/>
      <c r="E17" s="54"/>
      <c r="F17" s="15"/>
      <c r="G17" s="15"/>
      <c r="H17" s="15"/>
      <c r="I17" s="15"/>
      <c r="J17" s="110"/>
      <c r="K17" s="22"/>
      <c r="L17" s="4"/>
    </row>
    <row r="18" spans="1:12" ht="15.75" thickBot="1" x14ac:dyDescent="0.3">
      <c r="A18" s="209" t="s">
        <v>625</v>
      </c>
      <c r="B18" s="210"/>
      <c r="C18" s="210"/>
      <c r="D18" s="210"/>
      <c r="E18" s="210"/>
      <c r="F18" s="210"/>
      <c r="G18" s="210"/>
      <c r="H18" s="210"/>
      <c r="I18" s="211"/>
      <c r="J18" s="118">
        <f>SUM(J15:J17)</f>
        <v>0</v>
      </c>
      <c r="K18" s="118">
        <f>SUM(K15:K17)</f>
        <v>0</v>
      </c>
      <c r="L18" s="45">
        <f>J18+K18</f>
        <v>0</v>
      </c>
    </row>
    <row r="19" spans="1:12" x14ac:dyDescent="0.25">
      <c r="A19" s="199"/>
      <c r="B19" s="200"/>
      <c r="C19" s="200"/>
      <c r="D19" s="11"/>
      <c r="E19" s="54"/>
      <c r="F19" s="15"/>
      <c r="G19" s="15"/>
      <c r="H19" s="15"/>
      <c r="I19" s="15"/>
      <c r="J19" s="110"/>
      <c r="K19" s="22"/>
      <c r="L19" s="4"/>
    </row>
    <row r="20" spans="1:12" x14ac:dyDescent="0.25">
      <c r="A20" s="199"/>
      <c r="B20" s="200"/>
      <c r="C20" s="200"/>
      <c r="D20" s="11"/>
      <c r="E20" s="54"/>
      <c r="F20" s="15"/>
      <c r="G20" s="15"/>
      <c r="H20" s="15"/>
      <c r="I20" s="15"/>
      <c r="J20" s="178">
        <f>J12+J14</f>
        <v>11020</v>
      </c>
      <c r="K20" s="177">
        <f>K12+K14</f>
        <v>9000</v>
      </c>
      <c r="L20" s="174">
        <f>L14+L12</f>
        <v>20020</v>
      </c>
    </row>
    <row r="21" spans="1:12" x14ac:dyDescent="0.25">
      <c r="A21" s="199"/>
      <c r="B21" s="200"/>
      <c r="C21" s="200"/>
      <c r="D21" s="11"/>
      <c r="E21" s="54"/>
      <c r="F21" s="15"/>
      <c r="G21" s="15"/>
      <c r="H21" s="15"/>
      <c r="I21" s="15"/>
      <c r="J21" s="110"/>
      <c r="K21" s="22"/>
      <c r="L21" s="4"/>
    </row>
    <row r="22" spans="1:12" x14ac:dyDescent="0.25">
      <c r="A22" s="204"/>
      <c r="B22" s="205"/>
      <c r="C22" s="205"/>
      <c r="D22" s="12"/>
      <c r="E22" s="55"/>
      <c r="F22" s="16"/>
      <c r="G22" s="16"/>
      <c r="H22" s="15"/>
      <c r="I22" s="15"/>
      <c r="J22" s="110"/>
      <c r="K22" s="22"/>
      <c r="L22" s="4"/>
    </row>
    <row r="23" spans="1:12" x14ac:dyDescent="0.25">
      <c r="A23" s="199"/>
      <c r="B23" s="200"/>
      <c r="C23" s="200"/>
      <c r="D23" s="11"/>
      <c r="E23" s="54"/>
      <c r="F23" s="15"/>
      <c r="G23" s="15"/>
      <c r="H23" s="15"/>
      <c r="I23" s="15"/>
      <c r="J23" s="110"/>
      <c r="K23" s="22"/>
      <c r="L23" s="4"/>
    </row>
    <row r="24" spans="1:12" x14ac:dyDescent="0.25">
      <c r="A24" s="199"/>
      <c r="B24" s="200"/>
      <c r="C24" s="200"/>
      <c r="D24" s="11"/>
      <c r="E24" s="54"/>
      <c r="F24" s="15"/>
      <c r="G24" s="15"/>
      <c r="H24" s="15"/>
      <c r="I24" s="15"/>
      <c r="J24" s="110"/>
      <c r="K24" s="22"/>
      <c r="L24" s="4"/>
    </row>
    <row r="25" spans="1:12" x14ac:dyDescent="0.25">
      <c r="A25" s="204"/>
      <c r="B25" s="205"/>
      <c r="C25" s="205"/>
      <c r="D25" s="12"/>
      <c r="E25" s="55"/>
      <c r="F25" s="16"/>
      <c r="G25" s="16"/>
      <c r="H25" s="15"/>
      <c r="I25" s="15"/>
      <c r="J25" s="110"/>
      <c r="K25" s="22"/>
      <c r="L25" s="4"/>
    </row>
    <row r="26" spans="1:12" x14ac:dyDescent="0.25">
      <c r="A26" s="199"/>
      <c r="B26" s="200"/>
      <c r="C26" s="200"/>
      <c r="D26" s="11"/>
      <c r="E26" s="54"/>
      <c r="F26" s="15"/>
      <c r="G26" s="15"/>
      <c r="H26" s="15"/>
      <c r="I26" s="15"/>
      <c r="J26" s="110"/>
      <c r="K26" s="22"/>
      <c r="L26" s="4"/>
    </row>
    <row r="27" spans="1:12" x14ac:dyDescent="0.25">
      <c r="A27" s="199"/>
      <c r="B27" s="200"/>
      <c r="C27" s="200"/>
      <c r="D27" s="11"/>
      <c r="E27" s="54"/>
      <c r="F27" s="15"/>
      <c r="G27" s="15"/>
      <c r="H27" s="15"/>
      <c r="I27" s="15"/>
      <c r="J27" s="110"/>
      <c r="K27" s="22"/>
      <c r="L27" s="4"/>
    </row>
    <row r="28" spans="1:12" x14ac:dyDescent="0.25">
      <c r="A28" s="204"/>
      <c r="B28" s="205"/>
      <c r="C28" s="205"/>
      <c r="D28" s="12"/>
      <c r="E28" s="55"/>
      <c r="F28" s="16"/>
      <c r="G28" s="16"/>
      <c r="H28" s="15"/>
      <c r="I28" s="15"/>
      <c r="J28" s="110"/>
      <c r="K28" s="22"/>
      <c r="L28" s="4"/>
    </row>
    <row r="29" spans="1:12" x14ac:dyDescent="0.25">
      <c r="A29" s="199"/>
      <c r="B29" s="200"/>
      <c r="C29" s="200"/>
      <c r="D29" s="11"/>
      <c r="E29" s="54"/>
      <c r="F29" s="15"/>
      <c r="G29" s="15"/>
      <c r="H29" s="15"/>
      <c r="I29" s="15"/>
      <c r="J29" s="110"/>
      <c r="K29" s="22"/>
      <c r="L29" s="4"/>
    </row>
    <row r="30" spans="1:12" x14ac:dyDescent="0.25">
      <c r="A30" s="199"/>
      <c r="B30" s="200"/>
      <c r="C30" s="200"/>
      <c r="D30" s="11"/>
      <c r="E30" s="54"/>
      <c r="F30" s="15"/>
      <c r="G30" s="15"/>
      <c r="H30" s="15"/>
      <c r="I30" s="15"/>
      <c r="J30" s="110"/>
      <c r="K30" s="22"/>
      <c r="L30" s="4"/>
    </row>
    <row r="31" spans="1:12" x14ac:dyDescent="0.25">
      <c r="A31" s="199"/>
      <c r="B31" s="200"/>
      <c r="C31" s="200"/>
      <c r="D31" s="11"/>
      <c r="E31" s="54"/>
      <c r="F31" s="15"/>
      <c r="G31" s="15"/>
      <c r="H31" s="15"/>
      <c r="I31" s="15"/>
      <c r="J31" s="110"/>
      <c r="K31" s="22"/>
      <c r="L31" s="4"/>
    </row>
    <row r="32" spans="1:12" x14ac:dyDescent="0.25">
      <c r="A32" s="204"/>
      <c r="B32" s="205"/>
      <c r="C32" s="205"/>
      <c r="D32" s="12"/>
      <c r="E32" s="55"/>
      <c r="F32" s="16"/>
      <c r="G32" s="16"/>
      <c r="H32" s="15"/>
      <c r="I32" s="15"/>
      <c r="J32" s="110"/>
      <c r="K32" s="22"/>
      <c r="L32" s="4"/>
    </row>
    <row r="33" spans="1:12" x14ac:dyDescent="0.25">
      <c r="A33" s="199"/>
      <c r="B33" s="200"/>
      <c r="C33" s="200"/>
      <c r="D33" s="11"/>
      <c r="E33" s="54"/>
      <c r="F33" s="15"/>
      <c r="G33" s="15"/>
      <c r="H33" s="15"/>
      <c r="I33" s="15"/>
      <c r="J33" s="110"/>
      <c r="K33" s="22"/>
      <c r="L33" s="4"/>
    </row>
    <row r="34" spans="1:12" x14ac:dyDescent="0.25">
      <c r="A34" s="199"/>
      <c r="B34" s="200"/>
      <c r="C34" s="200"/>
      <c r="D34" s="11"/>
      <c r="E34" s="54"/>
      <c r="F34" s="15"/>
      <c r="G34" s="15"/>
      <c r="H34" s="15"/>
      <c r="I34" s="15"/>
      <c r="J34" s="110"/>
      <c r="K34" s="22"/>
      <c r="L34" s="4"/>
    </row>
    <row r="35" spans="1:12" x14ac:dyDescent="0.25">
      <c r="A35" s="199"/>
      <c r="B35" s="200"/>
      <c r="C35" s="200"/>
      <c r="D35" s="11"/>
      <c r="E35" s="54"/>
      <c r="F35" s="15"/>
      <c r="G35" s="15"/>
      <c r="H35" s="15"/>
      <c r="I35" s="15"/>
      <c r="J35" s="110"/>
      <c r="K35" s="22"/>
      <c r="L35" s="4"/>
    </row>
    <row r="36" spans="1:12" x14ac:dyDescent="0.25">
      <c r="A36" s="199"/>
      <c r="B36" s="200"/>
      <c r="C36" s="200"/>
      <c r="D36" s="11"/>
      <c r="E36" s="54"/>
      <c r="F36" s="15"/>
      <c r="G36" s="15"/>
      <c r="H36" s="15"/>
      <c r="I36" s="15"/>
      <c r="J36" s="110"/>
      <c r="K36" s="22"/>
      <c r="L36" s="4"/>
    </row>
    <row r="37" spans="1:12" x14ac:dyDescent="0.25">
      <c r="A37" s="199"/>
      <c r="B37" s="200"/>
      <c r="C37" s="200"/>
      <c r="D37" s="11"/>
      <c r="E37" s="54"/>
      <c r="F37" s="15"/>
      <c r="G37" s="15"/>
      <c r="H37" s="15"/>
      <c r="I37" s="15"/>
      <c r="J37" s="110"/>
      <c r="K37" s="22"/>
      <c r="L37" s="4"/>
    </row>
    <row r="38" spans="1:12" x14ac:dyDescent="0.25">
      <c r="A38" s="199"/>
      <c r="B38" s="200"/>
      <c r="C38" s="200"/>
      <c r="D38" s="11"/>
      <c r="E38" s="54"/>
      <c r="F38" s="15"/>
      <c r="G38" s="15"/>
      <c r="H38" s="15"/>
      <c r="I38" s="15"/>
      <c r="J38" s="110"/>
      <c r="K38" s="22"/>
      <c r="L38" s="4"/>
    </row>
    <row r="39" spans="1:12" x14ac:dyDescent="0.25">
      <c r="A39" s="199"/>
      <c r="B39" s="200"/>
      <c r="C39" s="200"/>
      <c r="D39" s="11"/>
      <c r="E39" s="54"/>
      <c r="F39" s="15"/>
      <c r="G39" s="15"/>
      <c r="H39" s="15"/>
      <c r="I39" s="15"/>
      <c r="J39" s="110"/>
      <c r="K39" s="22"/>
      <c r="L39" s="4"/>
    </row>
    <row r="40" spans="1:12" x14ac:dyDescent="0.25">
      <c r="A40" s="199"/>
      <c r="B40" s="200"/>
      <c r="C40" s="200"/>
      <c r="D40" s="11"/>
      <c r="E40" s="54"/>
      <c r="F40" s="15"/>
      <c r="G40" s="15"/>
      <c r="H40" s="15"/>
      <c r="I40" s="15"/>
      <c r="J40" s="110"/>
      <c r="K40" s="22"/>
      <c r="L40" s="4"/>
    </row>
    <row r="41" spans="1:12" x14ac:dyDescent="0.25">
      <c r="A41" s="199"/>
      <c r="B41" s="200"/>
      <c r="C41" s="200"/>
      <c r="D41" s="11"/>
      <c r="E41" s="54"/>
      <c r="F41" s="15"/>
      <c r="G41" s="15"/>
      <c r="H41" s="15"/>
      <c r="I41" s="15"/>
      <c r="J41" s="110"/>
      <c r="K41" s="22"/>
      <c r="L41" s="4"/>
    </row>
    <row r="42" spans="1:12" x14ac:dyDescent="0.25">
      <c r="A42" s="199"/>
      <c r="B42" s="200"/>
      <c r="C42" s="200"/>
      <c r="D42" s="11"/>
      <c r="E42" s="54"/>
      <c r="F42" s="15"/>
      <c r="G42" s="15"/>
      <c r="H42" s="15"/>
      <c r="I42" s="15"/>
      <c r="J42" s="110"/>
      <c r="K42" s="22"/>
      <c r="L42" s="4"/>
    </row>
    <row r="43" spans="1:12" x14ac:dyDescent="0.25">
      <c r="A43" s="201"/>
      <c r="B43" s="202"/>
      <c r="C43" s="202"/>
      <c r="D43" s="25"/>
      <c r="E43" s="24"/>
      <c r="F43" s="17"/>
      <c r="G43" s="17"/>
      <c r="H43" s="15"/>
      <c r="I43" s="15"/>
      <c r="J43" s="110"/>
      <c r="K43" s="22"/>
      <c r="L43" s="4"/>
    </row>
    <row r="44" spans="1:12" x14ac:dyDescent="0.25">
      <c r="A44" s="199"/>
      <c r="B44" s="200"/>
      <c r="C44" s="200"/>
      <c r="D44" s="11"/>
      <c r="E44" s="54"/>
      <c r="F44" s="15"/>
      <c r="G44" s="15"/>
      <c r="H44" s="15"/>
      <c r="I44" s="15"/>
      <c r="J44" s="110"/>
      <c r="K44" s="22"/>
      <c r="L44" s="4"/>
    </row>
    <row r="45" spans="1:12" x14ac:dyDescent="0.25">
      <c r="A45" s="199"/>
      <c r="B45" s="200"/>
      <c r="C45" s="200"/>
      <c r="D45" s="11"/>
      <c r="E45" s="54"/>
      <c r="F45" s="15"/>
      <c r="G45" s="15"/>
      <c r="H45" s="15"/>
      <c r="I45" s="15"/>
      <c r="J45" s="110"/>
      <c r="K45" s="22"/>
      <c r="L45" s="4"/>
    </row>
    <row r="46" spans="1:12" x14ac:dyDescent="0.25">
      <c r="A46" s="199"/>
      <c r="B46" s="200"/>
      <c r="C46" s="200"/>
      <c r="D46" s="11"/>
      <c r="E46" s="54"/>
      <c r="F46" s="15"/>
      <c r="G46" s="15"/>
      <c r="H46" s="15"/>
      <c r="I46" s="15"/>
      <c r="J46" s="110"/>
      <c r="K46" s="22"/>
      <c r="L46" s="4"/>
    </row>
    <row r="47" spans="1:12" x14ac:dyDescent="0.25">
      <c r="A47" s="199"/>
      <c r="B47" s="200"/>
      <c r="C47" s="200"/>
      <c r="D47" s="11"/>
      <c r="E47" s="54"/>
      <c r="F47" s="15"/>
      <c r="G47" s="15"/>
      <c r="H47" s="15"/>
      <c r="I47" s="15"/>
      <c r="J47" s="110"/>
      <c r="K47" s="22"/>
      <c r="L47" s="4"/>
    </row>
    <row r="48" spans="1:12" x14ac:dyDescent="0.25">
      <c r="A48" s="199"/>
      <c r="B48" s="200"/>
      <c r="C48" s="200"/>
      <c r="D48" s="11"/>
      <c r="E48" s="54"/>
      <c r="F48" s="15"/>
      <c r="G48" s="15"/>
      <c r="H48" s="15"/>
      <c r="I48" s="15"/>
      <c r="J48" s="110"/>
      <c r="K48" s="22"/>
      <c r="L48" s="4"/>
    </row>
    <row r="49" spans="1:12" x14ac:dyDescent="0.25">
      <c r="A49" s="199"/>
      <c r="B49" s="200"/>
      <c r="C49" s="200"/>
      <c r="D49" s="11"/>
      <c r="E49" s="54"/>
      <c r="F49" s="15"/>
      <c r="G49" s="15"/>
      <c r="H49" s="15"/>
      <c r="I49" s="15"/>
      <c r="J49" s="110"/>
      <c r="K49" s="22"/>
      <c r="L49" s="4"/>
    </row>
    <row r="50" spans="1:12" x14ac:dyDescent="0.25">
      <c r="A50" s="199"/>
      <c r="B50" s="200"/>
      <c r="C50" s="200"/>
      <c r="D50" s="11"/>
      <c r="E50" s="54"/>
      <c r="F50" s="15"/>
      <c r="G50" s="15"/>
      <c r="H50" s="15"/>
      <c r="I50" s="15"/>
      <c r="J50" s="110"/>
      <c r="K50" s="22"/>
      <c r="L50" s="4"/>
    </row>
    <row r="51" spans="1:12" x14ac:dyDescent="0.25">
      <c r="A51" s="199"/>
      <c r="B51" s="200"/>
      <c r="C51" s="200"/>
      <c r="D51" s="11"/>
      <c r="E51" s="54"/>
      <c r="F51" s="15"/>
      <c r="G51" s="15"/>
      <c r="H51" s="15"/>
      <c r="I51" s="15"/>
      <c r="J51" s="110"/>
      <c r="K51" s="22"/>
      <c r="L51" s="4"/>
    </row>
    <row r="52" spans="1:12" x14ac:dyDescent="0.25">
      <c r="A52" s="199"/>
      <c r="B52" s="200"/>
      <c r="C52" s="200"/>
      <c r="D52" s="11"/>
      <c r="E52" s="54"/>
      <c r="F52" s="15"/>
      <c r="G52" s="15"/>
      <c r="H52" s="15"/>
      <c r="I52" s="15"/>
      <c r="J52" s="110"/>
      <c r="K52" s="22"/>
      <c r="L52" s="4"/>
    </row>
    <row r="53" spans="1:12" x14ac:dyDescent="0.25">
      <c r="A53" s="199"/>
      <c r="B53" s="200"/>
      <c r="C53" s="200"/>
      <c r="D53" s="11"/>
      <c r="E53" s="54"/>
      <c r="F53" s="15"/>
      <c r="G53" s="15"/>
      <c r="H53" s="15"/>
      <c r="I53" s="15"/>
      <c r="J53" s="110"/>
      <c r="K53" s="22"/>
      <c r="L53" s="4"/>
    </row>
    <row r="54" spans="1:12" x14ac:dyDescent="0.25">
      <c r="A54" s="199"/>
      <c r="B54" s="200"/>
      <c r="C54" s="200"/>
      <c r="D54" s="11"/>
      <c r="E54" s="54"/>
      <c r="F54" s="15"/>
      <c r="G54" s="15"/>
      <c r="H54" s="15"/>
      <c r="I54" s="15"/>
      <c r="J54" s="110"/>
      <c r="K54" s="22"/>
      <c r="L54" s="4"/>
    </row>
    <row r="55" spans="1:12" x14ac:dyDescent="0.25">
      <c r="A55" s="199"/>
      <c r="B55" s="200"/>
      <c r="C55" s="200"/>
      <c r="D55" s="11"/>
      <c r="E55" s="54"/>
      <c r="F55" s="15"/>
      <c r="G55" s="15"/>
      <c r="H55" s="15"/>
      <c r="I55" s="15"/>
      <c r="J55" s="110"/>
      <c r="K55" s="22"/>
      <c r="L55" s="4"/>
    </row>
    <row r="56" spans="1:12" x14ac:dyDescent="0.25">
      <c r="A56" s="204"/>
      <c r="B56" s="205"/>
      <c r="C56" s="205"/>
      <c r="D56" s="12"/>
      <c r="E56" s="55"/>
      <c r="F56" s="16"/>
      <c r="G56" s="16"/>
      <c r="H56" s="15"/>
      <c r="I56" s="15"/>
      <c r="J56" s="110"/>
      <c r="K56" s="22"/>
      <c r="L56" s="4"/>
    </row>
    <row r="57" spans="1:12" x14ac:dyDescent="0.25">
      <c r="A57" s="199"/>
      <c r="B57" s="200"/>
      <c r="C57" s="200"/>
      <c r="D57" s="11"/>
      <c r="E57" s="54"/>
      <c r="F57" s="15"/>
      <c r="G57" s="15"/>
      <c r="H57" s="15"/>
      <c r="I57" s="15"/>
      <c r="J57" s="110"/>
      <c r="K57" s="22"/>
      <c r="L57" s="4"/>
    </row>
    <row r="58" spans="1:12" x14ac:dyDescent="0.25">
      <c r="A58" s="199"/>
      <c r="B58" s="200"/>
      <c r="C58" s="200"/>
      <c r="D58" s="11"/>
      <c r="E58" s="54"/>
      <c r="F58" s="15"/>
      <c r="G58" s="15"/>
      <c r="H58" s="15"/>
      <c r="I58" s="15"/>
      <c r="J58" s="110"/>
      <c r="K58" s="22"/>
      <c r="L58" s="4"/>
    </row>
    <row r="59" spans="1:12" x14ac:dyDescent="0.25">
      <c r="A59" s="204"/>
      <c r="B59" s="205"/>
      <c r="C59" s="205"/>
      <c r="D59" s="12"/>
      <c r="E59" s="55"/>
      <c r="F59" s="16"/>
      <c r="G59" s="16"/>
      <c r="H59" s="15"/>
      <c r="I59" s="15"/>
      <c r="J59" s="110"/>
      <c r="K59" s="22"/>
      <c r="L59" s="4"/>
    </row>
    <row r="60" spans="1:12" x14ac:dyDescent="0.25">
      <c r="A60" s="199"/>
      <c r="B60" s="200"/>
      <c r="C60" s="200"/>
      <c r="D60" s="11"/>
      <c r="E60" s="54"/>
      <c r="F60" s="15"/>
      <c r="G60" s="15"/>
      <c r="H60" s="15"/>
      <c r="I60" s="15"/>
      <c r="J60" s="110"/>
      <c r="K60" s="22"/>
      <c r="L60" s="4"/>
    </row>
    <row r="61" spans="1:12" x14ac:dyDescent="0.25">
      <c r="A61" s="199"/>
      <c r="B61" s="200"/>
      <c r="C61" s="200"/>
      <c r="D61" s="11"/>
      <c r="E61" s="54"/>
      <c r="F61" s="15"/>
      <c r="G61" s="15"/>
      <c r="H61" s="15"/>
      <c r="I61" s="15"/>
      <c r="J61" s="110"/>
      <c r="K61" s="22"/>
      <c r="L61" s="4"/>
    </row>
    <row r="62" spans="1:12" x14ac:dyDescent="0.25">
      <c r="A62" s="199"/>
      <c r="B62" s="200"/>
      <c r="C62" s="200"/>
      <c r="D62" s="11"/>
      <c r="E62" s="54"/>
      <c r="F62" s="15"/>
      <c r="G62" s="15"/>
      <c r="H62" s="15"/>
      <c r="I62" s="15"/>
      <c r="J62" s="110"/>
      <c r="K62" s="22"/>
      <c r="L62" s="4"/>
    </row>
    <row r="63" spans="1:12" x14ac:dyDescent="0.25">
      <c r="A63" s="204"/>
      <c r="B63" s="205"/>
      <c r="C63" s="205"/>
      <c r="D63" s="12"/>
      <c r="E63" s="55"/>
      <c r="F63" s="16"/>
      <c r="G63" s="16"/>
      <c r="H63" s="15"/>
      <c r="I63" s="15"/>
      <c r="J63" s="110"/>
      <c r="K63" s="22"/>
      <c r="L63" s="4"/>
    </row>
    <row r="64" spans="1:12" x14ac:dyDescent="0.25">
      <c r="A64" s="199"/>
      <c r="B64" s="200"/>
      <c r="C64" s="200"/>
      <c r="D64" s="11"/>
      <c r="E64" s="54"/>
      <c r="F64" s="15"/>
      <c r="G64" s="15"/>
      <c r="H64" s="15"/>
      <c r="I64" s="15"/>
      <c r="J64" s="110"/>
      <c r="K64" s="22"/>
      <c r="L64" s="4"/>
    </row>
    <row r="65" spans="1:12" x14ac:dyDescent="0.25">
      <c r="A65" s="199"/>
      <c r="B65" s="200"/>
      <c r="C65" s="200"/>
      <c r="D65" s="11"/>
      <c r="E65" s="54"/>
      <c r="F65" s="15"/>
      <c r="G65" s="15"/>
      <c r="H65" s="15"/>
      <c r="I65" s="15"/>
      <c r="J65" s="110"/>
      <c r="K65" s="22"/>
      <c r="L65" s="4"/>
    </row>
    <row r="66" spans="1:12" x14ac:dyDescent="0.25">
      <c r="A66" s="199"/>
      <c r="B66" s="200"/>
      <c r="C66" s="200"/>
      <c r="D66" s="11"/>
      <c r="E66" s="54"/>
      <c r="F66" s="15"/>
      <c r="G66" s="15"/>
      <c r="H66" s="15"/>
      <c r="I66" s="15"/>
      <c r="J66" s="110"/>
      <c r="K66" s="22"/>
      <c r="L66" s="4"/>
    </row>
    <row r="67" spans="1:12" ht="30" customHeight="1" thickBot="1" x14ac:dyDescent="0.3">
      <c r="A67" s="207"/>
      <c r="B67" s="208"/>
      <c r="C67" s="208"/>
      <c r="D67" s="13"/>
      <c r="E67" s="56"/>
      <c r="F67" s="18"/>
      <c r="G67" s="18"/>
      <c r="H67" s="18"/>
      <c r="I67" s="18"/>
      <c r="J67" s="111"/>
      <c r="K67" s="23"/>
      <c r="L67" s="5"/>
    </row>
    <row r="68" spans="1:12" x14ac:dyDescent="0.25">
      <c r="A68" s="206"/>
      <c r="B68" s="206"/>
      <c r="C68" s="206"/>
      <c r="D68" s="8"/>
    </row>
    <row r="69" spans="1:12" x14ac:dyDescent="0.25">
      <c r="A69" s="206"/>
      <c r="B69" s="206"/>
      <c r="C69" s="206"/>
      <c r="D69" s="8"/>
    </row>
    <row r="70" spans="1:12" x14ac:dyDescent="0.25">
      <c r="A70" s="206"/>
      <c r="B70" s="206"/>
      <c r="C70" s="206"/>
      <c r="D70" s="8"/>
    </row>
    <row r="71" spans="1:12" x14ac:dyDescent="0.25">
      <c r="A71" s="206"/>
      <c r="B71" s="206"/>
      <c r="C71" s="206"/>
      <c r="D71" s="8"/>
    </row>
    <row r="72" spans="1:12" x14ac:dyDescent="0.25">
      <c r="A72" s="206"/>
      <c r="B72" s="206"/>
      <c r="C72" s="206"/>
      <c r="D72" s="8"/>
    </row>
    <row r="73" spans="1:12" x14ac:dyDescent="0.25">
      <c r="A73" s="206"/>
      <c r="B73" s="206"/>
      <c r="C73" s="206"/>
      <c r="D73" s="8"/>
    </row>
    <row r="74" spans="1:12" x14ac:dyDescent="0.25">
      <c r="A74" s="206"/>
      <c r="B74" s="206"/>
      <c r="C74" s="206"/>
      <c r="D74" s="8"/>
    </row>
    <row r="75" spans="1:12" x14ac:dyDescent="0.25">
      <c r="A75" s="206"/>
      <c r="B75" s="206"/>
      <c r="C75" s="206"/>
      <c r="D75" s="8"/>
    </row>
    <row r="76" spans="1:12" x14ac:dyDescent="0.25">
      <c r="A76" s="206"/>
      <c r="B76" s="206"/>
      <c r="C76" s="206"/>
      <c r="D76" s="8"/>
    </row>
  </sheetData>
  <mergeCells count="73">
    <mergeCell ref="H5:L5"/>
    <mergeCell ref="A6:C6"/>
    <mergeCell ref="A7:C7"/>
    <mergeCell ref="A8:C8"/>
    <mergeCell ref="A24:C24"/>
    <mergeCell ref="A13:C13"/>
    <mergeCell ref="A10:C10"/>
    <mergeCell ref="A11:C11"/>
    <mergeCell ref="A5:F5"/>
    <mergeCell ref="A20:C20"/>
    <mergeCell ref="A21:C21"/>
    <mergeCell ref="A22:C22"/>
    <mergeCell ref="A23:C23"/>
    <mergeCell ref="A14:I14"/>
    <mergeCell ref="A18:I18"/>
    <mergeCell ref="A37:C37"/>
    <mergeCell ref="A26:C26"/>
    <mergeCell ref="A27:C27"/>
    <mergeCell ref="A28:C28"/>
    <mergeCell ref="A29:C29"/>
    <mergeCell ref="A30:C30"/>
    <mergeCell ref="A31:C31"/>
    <mergeCell ref="A32:C32"/>
    <mergeCell ref="A33:C33"/>
    <mergeCell ref="A34:C34"/>
    <mergeCell ref="A35:C35"/>
    <mergeCell ref="A36:C36"/>
    <mergeCell ref="A25:C25"/>
    <mergeCell ref="A16:C16"/>
    <mergeCell ref="A17:C17"/>
    <mergeCell ref="A60:C60"/>
    <mergeCell ref="A49:C49"/>
    <mergeCell ref="A38:C38"/>
    <mergeCell ref="A39:C39"/>
    <mergeCell ref="A40:C40"/>
    <mergeCell ref="A41:C41"/>
    <mergeCell ref="A42:C42"/>
    <mergeCell ref="A43:C43"/>
    <mergeCell ref="A44:C44"/>
    <mergeCell ref="A45:C45"/>
    <mergeCell ref="A46:C46"/>
    <mergeCell ref="A47:C47"/>
    <mergeCell ref="A48:C48"/>
    <mergeCell ref="A65:C65"/>
    <mergeCell ref="A66:C66"/>
    <mergeCell ref="A67:C67"/>
    <mergeCell ref="A61:C61"/>
    <mergeCell ref="A50:C50"/>
    <mergeCell ref="A51:C51"/>
    <mergeCell ref="A52:C52"/>
    <mergeCell ref="A53:C53"/>
    <mergeCell ref="A54:C54"/>
    <mergeCell ref="A55:C55"/>
    <mergeCell ref="A56:C56"/>
    <mergeCell ref="A57:C57"/>
    <mergeCell ref="A58:C58"/>
    <mergeCell ref="A59:C59"/>
    <mergeCell ref="A74:C74"/>
    <mergeCell ref="A75:C75"/>
    <mergeCell ref="A76:C76"/>
    <mergeCell ref="A9:C9"/>
    <mergeCell ref="A15:C15"/>
    <mergeCell ref="A19:C19"/>
    <mergeCell ref="A12:I12"/>
    <mergeCell ref="A68:C68"/>
    <mergeCell ref="A69:C69"/>
    <mergeCell ref="A70:C70"/>
    <mergeCell ref="A71:C71"/>
    <mergeCell ref="A72:C72"/>
    <mergeCell ref="A73:C73"/>
    <mergeCell ref="A62:C62"/>
    <mergeCell ref="A63:C63"/>
    <mergeCell ref="A64:C64"/>
  </mergeCells>
  <pageMargins left="0.31496062992125984" right="0.31496062992125984" top="0.35433070866141736" bottom="0.19685039370078741" header="0.31496062992125984" footer="0.31496062992125984"/>
  <pageSetup scale="60"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4:K77"/>
  <sheetViews>
    <sheetView view="pageBreakPreview" zoomScale="80" zoomScaleNormal="100" zoomScaleSheetLayoutView="80" workbookViewId="0">
      <pane ySplit="6" topLeftCell="A7" activePane="bottomLeft" state="frozen"/>
      <selection pane="bottomLeft" activeCell="K17" sqref="K17"/>
    </sheetView>
  </sheetViews>
  <sheetFormatPr baseColWidth="10" defaultColWidth="4" defaultRowHeight="15" x14ac:dyDescent="0.25"/>
  <cols>
    <col min="1" max="1" width="18.85546875" customWidth="1"/>
    <col min="2" max="2" width="18.7109375" customWidth="1"/>
    <col min="3" max="3" width="43.28515625" customWidth="1"/>
    <col min="4" max="4" width="18.42578125" customWidth="1"/>
    <col min="5" max="5" width="13.85546875" style="14" customWidth="1"/>
    <col min="6" max="6" width="17.7109375" style="14" customWidth="1"/>
    <col min="7" max="7" width="16.5703125" style="14" customWidth="1"/>
    <col min="8" max="9" width="13.7109375" style="14" customWidth="1"/>
    <col min="10" max="10" width="10.5703125" style="14" customWidth="1"/>
    <col min="11" max="11" width="17" customWidth="1"/>
  </cols>
  <sheetData>
    <row r="4" spans="1:11" ht="15.75" thickBot="1" x14ac:dyDescent="0.3"/>
    <row r="5" spans="1:11" ht="15" customHeight="1" thickBot="1" x14ac:dyDescent="0.3">
      <c r="A5" s="234" t="s">
        <v>155</v>
      </c>
      <c r="B5" s="235"/>
      <c r="C5" s="235"/>
      <c r="D5" s="235"/>
      <c r="E5" s="235"/>
      <c r="F5" s="236"/>
      <c r="G5" s="187"/>
      <c r="H5" s="188"/>
      <c r="I5" s="188"/>
      <c r="J5" s="188"/>
      <c r="K5" s="189"/>
    </row>
    <row r="6" spans="1:11" s="2" customFormat="1" ht="54" customHeight="1" thickBot="1" x14ac:dyDescent="0.3">
      <c r="A6" s="190" t="s">
        <v>3</v>
      </c>
      <c r="B6" s="191"/>
      <c r="C6" s="191"/>
      <c r="D6" s="9" t="s">
        <v>11</v>
      </c>
      <c r="E6" s="9" t="s">
        <v>10</v>
      </c>
      <c r="F6" s="9" t="s">
        <v>5</v>
      </c>
      <c r="G6" s="6" t="s">
        <v>2</v>
      </c>
      <c r="H6" s="6" t="s">
        <v>0</v>
      </c>
      <c r="I6" s="6" t="s">
        <v>257</v>
      </c>
      <c r="J6" s="6" t="s">
        <v>258</v>
      </c>
      <c r="K6" s="6" t="s">
        <v>73</v>
      </c>
    </row>
    <row r="7" spans="1:11" s="1" customFormat="1" ht="30" x14ac:dyDescent="0.25">
      <c r="A7" s="239" t="s">
        <v>158</v>
      </c>
      <c r="B7" s="240"/>
      <c r="C7" s="240"/>
      <c r="D7" s="70" t="s">
        <v>156</v>
      </c>
      <c r="E7" s="35">
        <v>45436</v>
      </c>
      <c r="F7" s="32" t="s">
        <v>7</v>
      </c>
      <c r="G7" s="32"/>
      <c r="H7" s="32" t="s">
        <v>157</v>
      </c>
      <c r="I7" s="33">
        <v>7535.82</v>
      </c>
      <c r="J7" s="33"/>
      <c r="K7" s="71"/>
    </row>
    <row r="8" spans="1:11" s="52" customFormat="1" ht="30.75" thickBot="1" x14ac:dyDescent="0.3">
      <c r="A8" s="239" t="s">
        <v>159</v>
      </c>
      <c r="B8" s="240"/>
      <c r="C8" s="240"/>
      <c r="D8" s="70" t="s">
        <v>156</v>
      </c>
      <c r="E8" s="35">
        <v>45436</v>
      </c>
      <c r="F8" s="32" t="s">
        <v>7</v>
      </c>
      <c r="G8" s="32"/>
      <c r="H8" s="32" t="s">
        <v>160</v>
      </c>
      <c r="I8" s="33">
        <v>205.9</v>
      </c>
      <c r="J8" s="33"/>
      <c r="K8" s="71"/>
    </row>
    <row r="9" spans="1:11" ht="15" customHeight="1" thickBot="1" x14ac:dyDescent="0.3">
      <c r="A9" s="185" t="s">
        <v>161</v>
      </c>
      <c r="B9" s="186"/>
      <c r="C9" s="186"/>
      <c r="D9" s="186"/>
      <c r="E9" s="186"/>
      <c r="F9" s="186"/>
      <c r="G9" s="186"/>
      <c r="H9" s="186"/>
      <c r="I9" s="101">
        <f>I7+I8</f>
        <v>7741.7199999999993</v>
      </c>
      <c r="J9" s="101"/>
      <c r="K9" s="48">
        <f>I7+I8</f>
        <v>7741.7199999999993</v>
      </c>
    </row>
    <row r="10" spans="1:11" s="52" customFormat="1" ht="15.75" thickBot="1" x14ac:dyDescent="0.3">
      <c r="A10" s="213" t="s">
        <v>457</v>
      </c>
      <c r="B10" s="214"/>
      <c r="C10" s="214"/>
      <c r="D10" s="59" t="s">
        <v>458</v>
      </c>
      <c r="E10" s="72">
        <v>45553</v>
      </c>
      <c r="F10" s="36" t="s">
        <v>41</v>
      </c>
      <c r="G10" s="36"/>
      <c r="H10" s="36"/>
      <c r="I10" s="124">
        <v>756</v>
      </c>
      <c r="J10" s="38"/>
      <c r="K10" s="126"/>
    </row>
    <row r="11" spans="1:11" ht="15" customHeight="1" thickBot="1" x14ac:dyDescent="0.3">
      <c r="A11" s="185" t="s">
        <v>680</v>
      </c>
      <c r="B11" s="186"/>
      <c r="C11" s="186"/>
      <c r="D11" s="186"/>
      <c r="E11" s="186"/>
      <c r="F11" s="186"/>
      <c r="G11" s="186"/>
      <c r="H11" s="186"/>
      <c r="I11" s="131">
        <f>SUM(I10:I10)</f>
        <v>756</v>
      </c>
      <c r="J11" s="131">
        <f>SUM(J10:J10)</f>
        <v>0</v>
      </c>
      <c r="K11" s="134">
        <f>I11+J11</f>
        <v>756</v>
      </c>
    </row>
    <row r="12" spans="1:11" x14ac:dyDescent="0.25">
      <c r="A12" s="199"/>
      <c r="B12" s="200"/>
      <c r="C12" s="200"/>
      <c r="D12" s="60"/>
      <c r="E12" s="49"/>
      <c r="F12" s="15"/>
      <c r="G12" s="15"/>
      <c r="H12" s="15"/>
      <c r="I12" s="110"/>
      <c r="J12" s="22"/>
      <c r="K12" s="4"/>
    </row>
    <row r="13" spans="1:11" s="52" customFormat="1" ht="15.75" thickBot="1" x14ac:dyDescent="0.3">
      <c r="A13" s="201"/>
      <c r="B13" s="202"/>
      <c r="C13" s="202"/>
      <c r="D13" s="25"/>
      <c r="E13" s="50"/>
      <c r="F13" s="17"/>
      <c r="G13" s="17"/>
      <c r="H13" s="17"/>
      <c r="I13" s="113"/>
      <c r="J13" s="21"/>
      <c r="K13" s="51"/>
    </row>
    <row r="14" spans="1:11" ht="15" customHeight="1" thickBot="1" x14ac:dyDescent="0.3">
      <c r="A14" s="185" t="s">
        <v>625</v>
      </c>
      <c r="B14" s="186"/>
      <c r="C14" s="186"/>
      <c r="D14" s="186"/>
      <c r="E14" s="186"/>
      <c r="F14" s="186"/>
      <c r="G14" s="186"/>
      <c r="H14" s="186"/>
      <c r="I14" s="131">
        <f>SUM(I12:I13)</f>
        <v>0</v>
      </c>
      <c r="J14" s="131">
        <f>SUM(J12:J13)</f>
        <v>0</v>
      </c>
      <c r="K14" s="134">
        <f>I14+J14</f>
        <v>0</v>
      </c>
    </row>
    <row r="15" spans="1:11" x14ac:dyDescent="0.25">
      <c r="A15" s="199"/>
      <c r="B15" s="200"/>
      <c r="C15" s="200"/>
      <c r="D15" s="11"/>
      <c r="E15" s="49"/>
      <c r="F15" s="15"/>
      <c r="G15" s="15"/>
      <c r="H15" s="15"/>
      <c r="I15" s="110"/>
      <c r="J15" s="22"/>
      <c r="K15" s="4"/>
    </row>
    <row r="16" spans="1:11" x14ac:dyDescent="0.25">
      <c r="A16" s="199"/>
      <c r="B16" s="200"/>
      <c r="C16" s="200"/>
      <c r="D16" s="11"/>
      <c r="E16" s="49"/>
      <c r="F16" s="15"/>
      <c r="G16" s="15"/>
      <c r="H16" s="15"/>
      <c r="I16" s="178">
        <f>I14+I11+I9</f>
        <v>8497.7199999999993</v>
      </c>
      <c r="J16" s="178">
        <f>J14+J11+J9</f>
        <v>0</v>
      </c>
      <c r="K16" s="173">
        <f>K14+K11+K9</f>
        <v>8497.7199999999993</v>
      </c>
    </row>
    <row r="17" spans="1:11" x14ac:dyDescent="0.25">
      <c r="A17" s="199"/>
      <c r="B17" s="200"/>
      <c r="C17" s="200"/>
      <c r="D17" s="11"/>
      <c r="E17" s="49"/>
      <c r="F17" s="15"/>
      <c r="G17" s="15"/>
      <c r="H17" s="15"/>
      <c r="I17" s="110"/>
      <c r="J17" s="22"/>
      <c r="K17" s="4"/>
    </row>
    <row r="18" spans="1:11" x14ac:dyDescent="0.25">
      <c r="A18" s="199"/>
      <c r="B18" s="200"/>
      <c r="C18" s="200"/>
      <c r="D18" s="11"/>
      <c r="E18" s="49"/>
      <c r="F18" s="15"/>
      <c r="G18" s="15"/>
      <c r="H18" s="15"/>
      <c r="I18" s="110"/>
      <c r="J18" s="22"/>
      <c r="K18" s="4"/>
    </row>
    <row r="19" spans="1:11" x14ac:dyDescent="0.25">
      <c r="A19" s="199"/>
      <c r="B19" s="200"/>
      <c r="C19" s="200"/>
      <c r="D19" s="11"/>
      <c r="E19" s="49"/>
      <c r="F19" s="15"/>
      <c r="G19" s="15"/>
      <c r="H19" s="15"/>
      <c r="I19" s="110"/>
      <c r="J19" s="22"/>
      <c r="K19" s="4"/>
    </row>
    <row r="20" spans="1:11" x14ac:dyDescent="0.25">
      <c r="A20" s="199"/>
      <c r="B20" s="200"/>
      <c r="C20" s="200"/>
      <c r="D20" s="11"/>
      <c r="E20" s="49"/>
      <c r="F20" s="15"/>
      <c r="G20" s="15"/>
      <c r="H20" s="15"/>
      <c r="I20" s="110"/>
      <c r="J20" s="22"/>
      <c r="K20" s="4"/>
    </row>
    <row r="21" spans="1:11" x14ac:dyDescent="0.25">
      <c r="A21" s="199"/>
      <c r="B21" s="200"/>
      <c r="C21" s="200"/>
      <c r="D21" s="11"/>
      <c r="E21" s="49"/>
      <c r="F21" s="15"/>
      <c r="G21" s="15"/>
      <c r="H21" s="15"/>
      <c r="I21" s="110"/>
      <c r="J21" s="22"/>
      <c r="K21" s="4"/>
    </row>
    <row r="22" spans="1:11" x14ac:dyDescent="0.25">
      <c r="A22" s="199"/>
      <c r="B22" s="200"/>
      <c r="C22" s="200"/>
      <c r="D22" s="11"/>
      <c r="E22" s="49"/>
      <c r="F22" s="15"/>
      <c r="G22" s="15"/>
      <c r="H22" s="15"/>
      <c r="I22" s="110"/>
      <c r="J22" s="22"/>
      <c r="K22" s="4"/>
    </row>
    <row r="23" spans="1:11" x14ac:dyDescent="0.25">
      <c r="A23" s="204"/>
      <c r="B23" s="205"/>
      <c r="C23" s="205"/>
      <c r="D23" s="12"/>
      <c r="E23" s="57"/>
      <c r="F23" s="16"/>
      <c r="G23" s="15"/>
      <c r="H23" s="15"/>
      <c r="I23" s="110"/>
      <c r="J23" s="22"/>
      <c r="K23" s="4"/>
    </row>
    <row r="24" spans="1:11" x14ac:dyDescent="0.25">
      <c r="A24" s="199"/>
      <c r="B24" s="200"/>
      <c r="C24" s="200"/>
      <c r="D24" s="11"/>
      <c r="E24" s="49"/>
      <c r="F24" s="15"/>
      <c r="G24" s="15"/>
      <c r="H24" s="15"/>
      <c r="I24" s="110"/>
      <c r="J24" s="22"/>
      <c r="K24" s="4"/>
    </row>
    <row r="25" spans="1:11" x14ac:dyDescent="0.25">
      <c r="A25" s="199"/>
      <c r="B25" s="200"/>
      <c r="C25" s="200"/>
      <c r="D25" s="11"/>
      <c r="E25" s="49"/>
      <c r="F25" s="15"/>
      <c r="G25" s="15"/>
      <c r="H25" s="15"/>
      <c r="I25" s="110"/>
      <c r="J25" s="22"/>
      <c r="K25" s="4"/>
    </row>
    <row r="26" spans="1:11" x14ac:dyDescent="0.25">
      <c r="A26" s="204"/>
      <c r="B26" s="205"/>
      <c r="C26" s="205"/>
      <c r="D26" s="12"/>
      <c r="E26" s="57"/>
      <c r="F26" s="16"/>
      <c r="G26" s="15"/>
      <c r="H26" s="15"/>
      <c r="I26" s="110"/>
      <c r="J26" s="22"/>
      <c r="K26" s="4"/>
    </row>
    <row r="27" spans="1:11" x14ac:dyDescent="0.25">
      <c r="A27" s="199"/>
      <c r="B27" s="200"/>
      <c r="C27" s="200"/>
      <c r="D27" s="11"/>
      <c r="E27" s="49"/>
      <c r="F27" s="15"/>
      <c r="G27" s="15"/>
      <c r="H27" s="15"/>
      <c r="I27" s="110"/>
      <c r="J27" s="22"/>
      <c r="K27" s="4"/>
    </row>
    <row r="28" spans="1:11" x14ac:dyDescent="0.25">
      <c r="A28" s="199"/>
      <c r="B28" s="200"/>
      <c r="C28" s="200"/>
      <c r="D28" s="11"/>
      <c r="E28" s="49"/>
      <c r="F28" s="15"/>
      <c r="G28" s="15"/>
      <c r="H28" s="15"/>
      <c r="I28" s="110"/>
      <c r="J28" s="22"/>
      <c r="K28" s="4"/>
    </row>
    <row r="29" spans="1:11" x14ac:dyDescent="0.25">
      <c r="A29" s="204"/>
      <c r="B29" s="205"/>
      <c r="C29" s="205"/>
      <c r="D29" s="12"/>
      <c r="E29" s="57"/>
      <c r="F29" s="16"/>
      <c r="G29" s="15"/>
      <c r="H29" s="15"/>
      <c r="I29" s="110"/>
      <c r="J29" s="22"/>
      <c r="K29" s="4"/>
    </row>
    <row r="30" spans="1:11" x14ac:dyDescent="0.25">
      <c r="A30" s="199"/>
      <c r="B30" s="200"/>
      <c r="C30" s="200"/>
      <c r="D30" s="11"/>
      <c r="E30" s="49"/>
      <c r="F30" s="15"/>
      <c r="G30" s="15"/>
      <c r="H30" s="15"/>
      <c r="I30" s="110"/>
      <c r="J30" s="22"/>
      <c r="K30" s="4"/>
    </row>
    <row r="31" spans="1:11" x14ac:dyDescent="0.25">
      <c r="A31" s="199"/>
      <c r="B31" s="200"/>
      <c r="C31" s="200"/>
      <c r="D31" s="11"/>
      <c r="E31" s="49"/>
      <c r="F31" s="15"/>
      <c r="G31" s="15"/>
      <c r="H31" s="15"/>
      <c r="I31" s="110"/>
      <c r="J31" s="22"/>
      <c r="K31" s="4"/>
    </row>
    <row r="32" spans="1:11" x14ac:dyDescent="0.25">
      <c r="A32" s="199"/>
      <c r="B32" s="200"/>
      <c r="C32" s="200"/>
      <c r="D32" s="11"/>
      <c r="E32" s="49"/>
      <c r="F32" s="15"/>
      <c r="G32" s="15"/>
      <c r="H32" s="15"/>
      <c r="I32" s="110"/>
      <c r="J32" s="22"/>
      <c r="K32" s="4"/>
    </row>
    <row r="33" spans="1:11" x14ac:dyDescent="0.25">
      <c r="A33" s="204"/>
      <c r="B33" s="205"/>
      <c r="C33" s="205"/>
      <c r="D33" s="12"/>
      <c r="E33" s="57"/>
      <c r="F33" s="16"/>
      <c r="G33" s="15"/>
      <c r="H33" s="15"/>
      <c r="I33" s="110"/>
      <c r="J33" s="22"/>
      <c r="K33" s="4"/>
    </row>
    <row r="34" spans="1:11" x14ac:dyDescent="0.25">
      <c r="A34" s="199"/>
      <c r="B34" s="200"/>
      <c r="C34" s="200"/>
      <c r="D34" s="11"/>
      <c r="E34" s="49"/>
      <c r="F34" s="15"/>
      <c r="G34" s="15"/>
      <c r="H34" s="15"/>
      <c r="I34" s="110"/>
      <c r="J34" s="22"/>
      <c r="K34" s="4"/>
    </row>
    <row r="35" spans="1:11" x14ac:dyDescent="0.25">
      <c r="A35" s="199"/>
      <c r="B35" s="200"/>
      <c r="C35" s="200"/>
      <c r="D35" s="11"/>
      <c r="E35" s="49"/>
      <c r="F35" s="15"/>
      <c r="G35" s="15"/>
      <c r="H35" s="15"/>
      <c r="I35" s="110"/>
      <c r="J35" s="22"/>
      <c r="K35" s="4"/>
    </row>
    <row r="36" spans="1:11" x14ac:dyDescent="0.25">
      <c r="A36" s="199"/>
      <c r="B36" s="200"/>
      <c r="C36" s="200"/>
      <c r="D36" s="11"/>
      <c r="E36" s="49"/>
      <c r="F36" s="15"/>
      <c r="G36" s="15"/>
      <c r="H36" s="15"/>
      <c r="I36" s="110"/>
      <c r="J36" s="22"/>
      <c r="K36" s="4"/>
    </row>
    <row r="37" spans="1:11" x14ac:dyDescent="0.25">
      <c r="A37" s="199"/>
      <c r="B37" s="200"/>
      <c r="C37" s="200"/>
      <c r="D37" s="11"/>
      <c r="E37" s="49"/>
      <c r="F37" s="15"/>
      <c r="G37" s="15"/>
      <c r="H37" s="15"/>
      <c r="I37" s="110"/>
      <c r="J37" s="22"/>
      <c r="K37" s="4"/>
    </row>
    <row r="38" spans="1:11" x14ac:dyDescent="0.25">
      <c r="A38" s="199"/>
      <c r="B38" s="200"/>
      <c r="C38" s="200"/>
      <c r="D38" s="11"/>
      <c r="E38" s="49"/>
      <c r="F38" s="15"/>
      <c r="G38" s="15"/>
      <c r="H38" s="15"/>
      <c r="I38" s="110"/>
      <c r="J38" s="22"/>
      <c r="K38" s="4"/>
    </row>
    <row r="39" spans="1:11" x14ac:dyDescent="0.25">
      <c r="A39" s="199"/>
      <c r="B39" s="200"/>
      <c r="C39" s="200"/>
      <c r="D39" s="11"/>
      <c r="E39" s="49"/>
      <c r="F39" s="15"/>
      <c r="G39" s="15"/>
      <c r="H39" s="15"/>
      <c r="I39" s="110"/>
      <c r="J39" s="22"/>
      <c r="K39" s="4"/>
    </row>
    <row r="40" spans="1:11" x14ac:dyDescent="0.25">
      <c r="A40" s="199"/>
      <c r="B40" s="200"/>
      <c r="C40" s="200"/>
      <c r="D40" s="11"/>
      <c r="E40" s="49"/>
      <c r="F40" s="15"/>
      <c r="G40" s="15"/>
      <c r="H40" s="15"/>
      <c r="I40" s="110"/>
      <c r="J40" s="22"/>
      <c r="K40" s="4"/>
    </row>
    <row r="41" spans="1:11" x14ac:dyDescent="0.25">
      <c r="A41" s="199"/>
      <c r="B41" s="200"/>
      <c r="C41" s="200"/>
      <c r="D41" s="11"/>
      <c r="E41" s="49"/>
      <c r="F41" s="15"/>
      <c r="G41" s="15"/>
      <c r="H41" s="15"/>
      <c r="I41" s="110"/>
      <c r="J41" s="22"/>
      <c r="K41" s="4"/>
    </row>
    <row r="42" spans="1:11" x14ac:dyDescent="0.25">
      <c r="A42" s="199"/>
      <c r="B42" s="200"/>
      <c r="C42" s="200"/>
      <c r="D42" s="11"/>
      <c r="E42" s="49"/>
      <c r="F42" s="15"/>
      <c r="G42" s="15"/>
      <c r="H42" s="15"/>
      <c r="I42" s="110"/>
      <c r="J42" s="22"/>
      <c r="K42" s="4"/>
    </row>
    <row r="43" spans="1:11" x14ac:dyDescent="0.25">
      <c r="A43" s="199"/>
      <c r="B43" s="200"/>
      <c r="C43" s="200"/>
      <c r="D43" s="11"/>
      <c r="E43" s="49"/>
      <c r="F43" s="15"/>
      <c r="G43" s="15"/>
      <c r="H43" s="15"/>
      <c r="I43" s="110"/>
      <c r="J43" s="22"/>
      <c r="K43" s="4"/>
    </row>
    <row r="44" spans="1:11" x14ac:dyDescent="0.25">
      <c r="A44" s="201"/>
      <c r="B44" s="202"/>
      <c r="C44" s="202"/>
      <c r="D44" s="25"/>
      <c r="E44" s="50"/>
      <c r="F44" s="17"/>
      <c r="G44" s="15"/>
      <c r="H44" s="15"/>
      <c r="I44" s="110"/>
      <c r="J44" s="22"/>
      <c r="K44" s="4"/>
    </row>
    <row r="45" spans="1:11" x14ac:dyDescent="0.25">
      <c r="A45" s="199"/>
      <c r="B45" s="200"/>
      <c r="C45" s="200"/>
      <c r="D45" s="11"/>
      <c r="E45" s="49"/>
      <c r="F45" s="15"/>
      <c r="G45" s="15"/>
      <c r="H45" s="15"/>
      <c r="I45" s="110"/>
      <c r="J45" s="22"/>
      <c r="K45" s="4"/>
    </row>
    <row r="46" spans="1:11" x14ac:dyDescent="0.25">
      <c r="A46" s="199"/>
      <c r="B46" s="200"/>
      <c r="C46" s="200"/>
      <c r="D46" s="11"/>
      <c r="E46" s="49"/>
      <c r="F46" s="15"/>
      <c r="G46" s="15"/>
      <c r="H46" s="15"/>
      <c r="I46" s="110"/>
      <c r="J46" s="22"/>
      <c r="K46" s="4"/>
    </row>
    <row r="47" spans="1:11" x14ac:dyDescent="0.25">
      <c r="A47" s="199"/>
      <c r="B47" s="200"/>
      <c r="C47" s="200"/>
      <c r="D47" s="11"/>
      <c r="E47" s="49"/>
      <c r="F47" s="15"/>
      <c r="G47" s="15"/>
      <c r="H47" s="15"/>
      <c r="I47" s="110"/>
      <c r="J47" s="22"/>
      <c r="K47" s="4"/>
    </row>
    <row r="48" spans="1:11" x14ac:dyDescent="0.25">
      <c r="A48" s="199"/>
      <c r="B48" s="200"/>
      <c r="C48" s="200"/>
      <c r="D48" s="11"/>
      <c r="E48" s="49"/>
      <c r="F48" s="15"/>
      <c r="G48" s="15"/>
      <c r="H48" s="15"/>
      <c r="I48" s="110"/>
      <c r="J48" s="22"/>
      <c r="K48" s="4"/>
    </row>
    <row r="49" spans="1:11" x14ac:dyDescent="0.25">
      <c r="A49" s="199"/>
      <c r="B49" s="200"/>
      <c r="C49" s="200"/>
      <c r="D49" s="11"/>
      <c r="E49" s="49"/>
      <c r="F49" s="15"/>
      <c r="G49" s="15"/>
      <c r="H49" s="15"/>
      <c r="I49" s="110"/>
      <c r="J49" s="22"/>
      <c r="K49" s="4"/>
    </row>
    <row r="50" spans="1:11" x14ac:dyDescent="0.25">
      <c r="A50" s="199"/>
      <c r="B50" s="200"/>
      <c r="C50" s="200"/>
      <c r="D50" s="11"/>
      <c r="E50" s="49"/>
      <c r="F50" s="15"/>
      <c r="G50" s="15"/>
      <c r="H50" s="15"/>
      <c r="I50" s="110"/>
      <c r="J50" s="22"/>
      <c r="K50" s="4"/>
    </row>
    <row r="51" spans="1:11" x14ac:dyDescent="0.25">
      <c r="A51" s="199"/>
      <c r="B51" s="200"/>
      <c r="C51" s="200"/>
      <c r="D51" s="11"/>
      <c r="E51" s="49"/>
      <c r="F51" s="15"/>
      <c r="G51" s="15"/>
      <c r="H51" s="15"/>
      <c r="I51" s="110"/>
      <c r="J51" s="22"/>
      <c r="K51" s="4"/>
    </row>
    <row r="52" spans="1:11" x14ac:dyDescent="0.25">
      <c r="A52" s="199"/>
      <c r="B52" s="200"/>
      <c r="C52" s="200"/>
      <c r="D52" s="11"/>
      <c r="E52" s="49"/>
      <c r="F52" s="15"/>
      <c r="G52" s="15"/>
      <c r="H52" s="15"/>
      <c r="I52" s="110"/>
      <c r="J52" s="22"/>
      <c r="K52" s="4"/>
    </row>
    <row r="53" spans="1:11" x14ac:dyDescent="0.25">
      <c r="A53" s="199"/>
      <c r="B53" s="200"/>
      <c r="C53" s="200"/>
      <c r="D53" s="11"/>
      <c r="E53" s="49"/>
      <c r="F53" s="15"/>
      <c r="G53" s="15"/>
      <c r="H53" s="15"/>
      <c r="I53" s="110"/>
      <c r="J53" s="22"/>
      <c r="K53" s="4"/>
    </row>
    <row r="54" spans="1:11" x14ac:dyDescent="0.25">
      <c r="A54" s="199"/>
      <c r="B54" s="200"/>
      <c r="C54" s="200"/>
      <c r="D54" s="11"/>
      <c r="E54" s="49"/>
      <c r="F54" s="15"/>
      <c r="G54" s="15"/>
      <c r="H54" s="15"/>
      <c r="I54" s="110"/>
      <c r="J54" s="22"/>
      <c r="K54" s="4"/>
    </row>
    <row r="55" spans="1:11" x14ac:dyDescent="0.25">
      <c r="A55" s="199"/>
      <c r="B55" s="200"/>
      <c r="C55" s="200"/>
      <c r="D55" s="11"/>
      <c r="E55" s="49"/>
      <c r="F55" s="15"/>
      <c r="G55" s="15"/>
      <c r="H55" s="15"/>
      <c r="I55" s="110"/>
      <c r="J55" s="22"/>
      <c r="K55" s="4"/>
    </row>
    <row r="56" spans="1:11" x14ac:dyDescent="0.25">
      <c r="A56" s="199"/>
      <c r="B56" s="200"/>
      <c r="C56" s="200"/>
      <c r="D56" s="11"/>
      <c r="E56" s="49"/>
      <c r="F56" s="15"/>
      <c r="G56" s="15"/>
      <c r="H56" s="15"/>
      <c r="I56" s="110"/>
      <c r="J56" s="22"/>
      <c r="K56" s="4"/>
    </row>
    <row r="57" spans="1:11" x14ac:dyDescent="0.25">
      <c r="A57" s="204"/>
      <c r="B57" s="205"/>
      <c r="C57" s="205"/>
      <c r="D57" s="12"/>
      <c r="E57" s="57"/>
      <c r="F57" s="16"/>
      <c r="G57" s="15"/>
      <c r="H57" s="15"/>
      <c r="I57" s="110"/>
      <c r="J57" s="22"/>
      <c r="K57" s="4"/>
    </row>
    <row r="58" spans="1:11" x14ac:dyDescent="0.25">
      <c r="A58" s="199"/>
      <c r="B58" s="200"/>
      <c r="C58" s="200"/>
      <c r="D58" s="11"/>
      <c r="E58" s="49"/>
      <c r="F58" s="15"/>
      <c r="G58" s="15"/>
      <c r="H58" s="15"/>
      <c r="I58" s="110"/>
      <c r="J58" s="22"/>
      <c r="K58" s="4"/>
    </row>
    <row r="59" spans="1:11" x14ac:dyDescent="0.25">
      <c r="A59" s="199"/>
      <c r="B59" s="200"/>
      <c r="C59" s="200"/>
      <c r="D59" s="11"/>
      <c r="E59" s="49"/>
      <c r="F59" s="15"/>
      <c r="G59" s="15"/>
      <c r="H59" s="15"/>
      <c r="I59" s="110"/>
      <c r="J59" s="22"/>
      <c r="K59" s="4"/>
    </row>
    <row r="60" spans="1:11" x14ac:dyDescent="0.25">
      <c r="A60" s="204"/>
      <c r="B60" s="205"/>
      <c r="C60" s="205"/>
      <c r="D60" s="12"/>
      <c r="E60" s="57"/>
      <c r="F60" s="16"/>
      <c r="G60" s="15"/>
      <c r="H60" s="15"/>
      <c r="I60" s="110"/>
      <c r="J60" s="22"/>
      <c r="K60" s="4"/>
    </row>
    <row r="61" spans="1:11" x14ac:dyDescent="0.25">
      <c r="A61" s="199"/>
      <c r="B61" s="200"/>
      <c r="C61" s="200"/>
      <c r="D61" s="11"/>
      <c r="E61" s="49"/>
      <c r="F61" s="15"/>
      <c r="G61" s="15"/>
      <c r="H61" s="15"/>
      <c r="I61" s="110"/>
      <c r="J61" s="22"/>
      <c r="K61" s="4"/>
    </row>
    <row r="62" spans="1:11" x14ac:dyDescent="0.25">
      <c r="A62" s="199"/>
      <c r="B62" s="200"/>
      <c r="C62" s="200"/>
      <c r="D62" s="11"/>
      <c r="E62" s="49"/>
      <c r="F62" s="15"/>
      <c r="G62" s="15"/>
      <c r="H62" s="15"/>
      <c r="I62" s="110"/>
      <c r="J62" s="22"/>
      <c r="K62" s="4"/>
    </row>
    <row r="63" spans="1:11" x14ac:dyDescent="0.25">
      <c r="A63" s="199"/>
      <c r="B63" s="200"/>
      <c r="C63" s="200"/>
      <c r="D63" s="11"/>
      <c r="E63" s="49"/>
      <c r="F63" s="15"/>
      <c r="G63" s="15"/>
      <c r="H63" s="15"/>
      <c r="I63" s="110"/>
      <c r="J63" s="22"/>
      <c r="K63" s="4"/>
    </row>
    <row r="64" spans="1:11" x14ac:dyDescent="0.25">
      <c r="A64" s="204"/>
      <c r="B64" s="205"/>
      <c r="C64" s="205"/>
      <c r="D64" s="12"/>
      <c r="E64" s="57"/>
      <c r="F64" s="16"/>
      <c r="G64" s="15"/>
      <c r="H64" s="15"/>
      <c r="I64" s="110"/>
      <c r="J64" s="22"/>
      <c r="K64" s="4"/>
    </row>
    <row r="65" spans="1:11" x14ac:dyDescent="0.25">
      <c r="A65" s="199"/>
      <c r="B65" s="200"/>
      <c r="C65" s="200"/>
      <c r="D65" s="11"/>
      <c r="E65" s="49"/>
      <c r="F65" s="15"/>
      <c r="G65" s="15"/>
      <c r="H65" s="15"/>
      <c r="I65" s="110"/>
      <c r="J65" s="22"/>
      <c r="K65" s="4"/>
    </row>
    <row r="66" spans="1:11" x14ac:dyDescent="0.25">
      <c r="A66" s="199"/>
      <c r="B66" s="200"/>
      <c r="C66" s="200"/>
      <c r="D66" s="11"/>
      <c r="E66" s="49"/>
      <c r="F66" s="15"/>
      <c r="G66" s="15"/>
      <c r="H66" s="15"/>
      <c r="I66" s="110"/>
      <c r="J66" s="22"/>
      <c r="K66" s="4"/>
    </row>
    <row r="67" spans="1:11" x14ac:dyDescent="0.25">
      <c r="A67" s="199"/>
      <c r="B67" s="200"/>
      <c r="C67" s="200"/>
      <c r="D67" s="11"/>
      <c r="E67" s="49"/>
      <c r="F67" s="15"/>
      <c r="G67" s="15"/>
      <c r="H67" s="15"/>
      <c r="I67" s="110"/>
      <c r="J67" s="22"/>
      <c r="K67" s="4"/>
    </row>
    <row r="68" spans="1:11" ht="30" customHeight="1" thickBot="1" x14ac:dyDescent="0.3">
      <c r="A68" s="207"/>
      <c r="B68" s="208"/>
      <c r="C68" s="208"/>
      <c r="D68" s="13"/>
      <c r="E68" s="58"/>
      <c r="F68" s="18"/>
      <c r="G68" s="18"/>
      <c r="H68" s="18"/>
      <c r="I68" s="111"/>
      <c r="J68" s="23"/>
      <c r="K68" s="5"/>
    </row>
    <row r="69" spans="1:11" x14ac:dyDescent="0.25">
      <c r="A69" s="206"/>
      <c r="B69" s="206"/>
      <c r="C69" s="206"/>
      <c r="D69" s="8"/>
    </row>
    <row r="70" spans="1:11" x14ac:dyDescent="0.25">
      <c r="A70" s="206"/>
      <c r="B70" s="206"/>
      <c r="C70" s="206"/>
      <c r="D70" s="8"/>
    </row>
    <row r="71" spans="1:11" x14ac:dyDescent="0.25">
      <c r="A71" s="206"/>
      <c r="B71" s="206"/>
      <c r="C71" s="206"/>
      <c r="D71" s="8"/>
    </row>
    <row r="72" spans="1:11" x14ac:dyDescent="0.25">
      <c r="A72" s="206"/>
      <c r="B72" s="206"/>
      <c r="C72" s="206"/>
      <c r="D72" s="8"/>
    </row>
    <row r="73" spans="1:11" x14ac:dyDescent="0.25">
      <c r="A73" s="206"/>
      <c r="B73" s="206"/>
      <c r="C73" s="206"/>
      <c r="D73" s="8"/>
    </row>
    <row r="74" spans="1:11" x14ac:dyDescent="0.25">
      <c r="A74" s="206"/>
      <c r="B74" s="206"/>
      <c r="C74" s="206"/>
      <c r="D74" s="8"/>
    </row>
    <row r="75" spans="1:11" x14ac:dyDescent="0.25">
      <c r="A75" s="206"/>
      <c r="B75" s="206"/>
      <c r="C75" s="206"/>
      <c r="D75" s="8"/>
    </row>
    <row r="76" spans="1:11" x14ac:dyDescent="0.25">
      <c r="A76" s="206"/>
      <c r="B76" s="206"/>
      <c r="C76" s="206"/>
      <c r="D76" s="8"/>
    </row>
    <row r="77" spans="1:11" x14ac:dyDescent="0.25">
      <c r="A77" s="206"/>
      <c r="B77" s="206"/>
      <c r="C77" s="206"/>
      <c r="D77" s="8"/>
    </row>
  </sheetData>
  <mergeCells count="74">
    <mergeCell ref="A69:C69"/>
    <mergeCell ref="A61:C61"/>
    <mergeCell ref="A62:C62"/>
    <mergeCell ref="A63:C63"/>
    <mergeCell ref="A64:C64"/>
    <mergeCell ref="A56:C56"/>
    <mergeCell ref="A57:C57"/>
    <mergeCell ref="A77:C77"/>
    <mergeCell ref="A71:C71"/>
    <mergeCell ref="A72:C72"/>
    <mergeCell ref="A73:C73"/>
    <mergeCell ref="A74:C74"/>
    <mergeCell ref="A75:C75"/>
    <mergeCell ref="A76:C76"/>
    <mergeCell ref="A70:C70"/>
    <mergeCell ref="A59:C59"/>
    <mergeCell ref="A60:C60"/>
    <mergeCell ref="A65:C65"/>
    <mergeCell ref="A66:C66"/>
    <mergeCell ref="A67:C67"/>
    <mergeCell ref="A68:C68"/>
    <mergeCell ref="A58:C58"/>
    <mergeCell ref="A52:C52"/>
    <mergeCell ref="A41:C41"/>
    <mergeCell ref="A42:C42"/>
    <mergeCell ref="A43:C43"/>
    <mergeCell ref="A44:C44"/>
    <mergeCell ref="A45:C45"/>
    <mergeCell ref="A46:C46"/>
    <mergeCell ref="A47:C47"/>
    <mergeCell ref="A48:C48"/>
    <mergeCell ref="A49:C49"/>
    <mergeCell ref="A50:C50"/>
    <mergeCell ref="A51:C51"/>
    <mergeCell ref="A53:C53"/>
    <mergeCell ref="A54:C54"/>
    <mergeCell ref="A55:C55"/>
    <mergeCell ref="A40:C40"/>
    <mergeCell ref="A29:C29"/>
    <mergeCell ref="A30:C30"/>
    <mergeCell ref="A31:C31"/>
    <mergeCell ref="A32:C32"/>
    <mergeCell ref="A33:C33"/>
    <mergeCell ref="A34:C34"/>
    <mergeCell ref="A35:C35"/>
    <mergeCell ref="A36:C36"/>
    <mergeCell ref="A37:C37"/>
    <mergeCell ref="A38:C38"/>
    <mergeCell ref="A39:C39"/>
    <mergeCell ref="A28:C28"/>
    <mergeCell ref="A17:C17"/>
    <mergeCell ref="A18:C18"/>
    <mergeCell ref="A19:C19"/>
    <mergeCell ref="A20:C20"/>
    <mergeCell ref="A21:C21"/>
    <mergeCell ref="A22:C22"/>
    <mergeCell ref="A23:C23"/>
    <mergeCell ref="A24:C24"/>
    <mergeCell ref="A25:C25"/>
    <mergeCell ref="A26:C26"/>
    <mergeCell ref="A27:C27"/>
    <mergeCell ref="A16:C16"/>
    <mergeCell ref="A10:C10"/>
    <mergeCell ref="A12:C12"/>
    <mergeCell ref="A13:C13"/>
    <mergeCell ref="A15:C15"/>
    <mergeCell ref="A11:H11"/>
    <mergeCell ref="A14:H14"/>
    <mergeCell ref="A9:H9"/>
    <mergeCell ref="A5:F5"/>
    <mergeCell ref="G5:K5"/>
    <mergeCell ref="A6:C6"/>
    <mergeCell ref="A7:C7"/>
    <mergeCell ref="A8:C8"/>
  </mergeCells>
  <pageMargins left="0.31496062992125984" right="0.31496062992125984" top="0.35433070866141736" bottom="0.19685039370078741" header="0.31496062992125984" footer="0.31496062992125984"/>
  <pageSetup scale="70"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4:L76"/>
  <sheetViews>
    <sheetView view="pageBreakPreview" zoomScale="80" zoomScaleNormal="100" zoomScaleSheetLayoutView="80" workbookViewId="0">
      <pane ySplit="6" topLeftCell="A38" activePane="bottomLeft" state="frozen"/>
      <selection pane="bottomLeft" activeCell="K55" sqref="J55:K55"/>
    </sheetView>
  </sheetViews>
  <sheetFormatPr baseColWidth="10" defaultColWidth="4" defaultRowHeight="15" x14ac:dyDescent="0.25"/>
  <cols>
    <col min="1" max="1" width="18.85546875" customWidth="1"/>
    <col min="2" max="2" width="18.7109375" customWidth="1"/>
    <col min="3" max="3" width="43.28515625" customWidth="1"/>
    <col min="4" max="4" width="18" customWidth="1"/>
    <col min="5" max="5" width="13.85546875" style="14" customWidth="1"/>
    <col min="6" max="7" width="17.7109375" style="14" customWidth="1"/>
    <col min="8" max="8" width="16.5703125" style="14" customWidth="1"/>
    <col min="9" max="9" width="13.7109375" style="14" customWidth="1"/>
    <col min="10" max="11" width="15.28515625" style="14" customWidth="1"/>
    <col min="12" max="12" width="17" customWidth="1"/>
  </cols>
  <sheetData>
    <row r="4" spans="1:12" ht="15.75" thickBot="1" x14ac:dyDescent="0.3"/>
    <row r="5" spans="1:12" ht="15" customHeight="1" thickBot="1" x14ac:dyDescent="0.3">
      <c r="A5" s="187" t="s">
        <v>56</v>
      </c>
      <c r="B5" s="188"/>
      <c r="C5" s="188"/>
      <c r="D5" s="188"/>
      <c r="E5" s="188"/>
      <c r="F5" s="189"/>
      <c r="G5" s="93"/>
      <c r="H5" s="187" t="s">
        <v>4</v>
      </c>
      <c r="I5" s="188"/>
      <c r="J5" s="188"/>
      <c r="K5" s="188"/>
      <c r="L5" s="189"/>
    </row>
    <row r="6" spans="1:12" s="2" customFormat="1" ht="54" customHeight="1" thickBot="1" x14ac:dyDescent="0.3">
      <c r="A6" s="190" t="s">
        <v>3</v>
      </c>
      <c r="B6" s="191"/>
      <c r="C6" s="191"/>
      <c r="D6" s="9" t="s">
        <v>11</v>
      </c>
      <c r="E6" s="9" t="s">
        <v>10</v>
      </c>
      <c r="F6" s="9" t="s">
        <v>5</v>
      </c>
      <c r="G6" s="9" t="s">
        <v>301</v>
      </c>
      <c r="H6" s="9" t="s">
        <v>279</v>
      </c>
      <c r="I6" s="9" t="s">
        <v>0</v>
      </c>
      <c r="J6" s="9" t="s">
        <v>257</v>
      </c>
      <c r="K6" s="9" t="s">
        <v>258</v>
      </c>
      <c r="L6" s="9" t="s">
        <v>6</v>
      </c>
    </row>
    <row r="7" spans="1:12" ht="30.75" thickBot="1" x14ac:dyDescent="0.3">
      <c r="A7" s="195" t="s">
        <v>59</v>
      </c>
      <c r="B7" s="196"/>
      <c r="C7" s="196"/>
      <c r="D7" s="32" t="s">
        <v>44</v>
      </c>
      <c r="E7" s="35">
        <v>45404</v>
      </c>
      <c r="F7" s="32" t="s">
        <v>7</v>
      </c>
      <c r="G7" s="106"/>
      <c r="H7" s="106" t="s">
        <v>60</v>
      </c>
      <c r="I7" s="106" t="s">
        <v>61</v>
      </c>
      <c r="J7" s="103">
        <v>2643.51</v>
      </c>
      <c r="K7" s="103"/>
      <c r="L7" s="66"/>
    </row>
    <row r="8" spans="1:12" ht="15.75" customHeight="1" thickBot="1" x14ac:dyDescent="0.3">
      <c r="A8" s="185" t="s">
        <v>153</v>
      </c>
      <c r="B8" s="186"/>
      <c r="C8" s="186"/>
      <c r="D8" s="186"/>
      <c r="E8" s="186"/>
      <c r="F8" s="186"/>
      <c r="G8" s="186"/>
      <c r="H8" s="186"/>
      <c r="I8" s="186"/>
      <c r="J8" s="102">
        <f>SUM(J7)</f>
        <v>2643.51</v>
      </c>
      <c r="K8" s="92"/>
      <c r="L8" s="48">
        <f>J7</f>
        <v>2643.51</v>
      </c>
    </row>
    <row r="9" spans="1:12" s="1" customFormat="1" ht="30" customHeight="1" thickBot="1" x14ac:dyDescent="0.3">
      <c r="A9" s="218" t="s">
        <v>57</v>
      </c>
      <c r="B9" s="219"/>
      <c r="C9" s="220"/>
      <c r="D9" s="36" t="s">
        <v>44</v>
      </c>
      <c r="E9" s="37">
        <v>45415</v>
      </c>
      <c r="F9" s="36" t="s">
        <v>7</v>
      </c>
      <c r="G9" s="36"/>
      <c r="H9" s="36" t="s">
        <v>8</v>
      </c>
      <c r="I9" s="36" t="s">
        <v>58</v>
      </c>
      <c r="J9" s="38">
        <v>3375.32</v>
      </c>
      <c r="K9" s="38"/>
      <c r="L9" s="67"/>
    </row>
    <row r="10" spans="1:12" s="14" customFormat="1" ht="15.75" customHeight="1" thickBot="1" x14ac:dyDescent="0.3">
      <c r="A10" s="185" t="s">
        <v>152</v>
      </c>
      <c r="B10" s="186"/>
      <c r="C10" s="186"/>
      <c r="D10" s="186"/>
      <c r="E10" s="186"/>
      <c r="F10" s="186"/>
      <c r="G10" s="186"/>
      <c r="H10" s="186"/>
      <c r="I10" s="203"/>
      <c r="J10" s="102">
        <f>SUM(J9)</f>
        <v>3375.32</v>
      </c>
      <c r="K10" s="92"/>
      <c r="L10" s="48">
        <f>J9</f>
        <v>3375.32</v>
      </c>
    </row>
    <row r="11" spans="1:12" ht="30.75" customHeight="1" x14ac:dyDescent="0.25">
      <c r="A11" s="199" t="s">
        <v>182</v>
      </c>
      <c r="B11" s="200"/>
      <c r="C11" s="200"/>
      <c r="D11" s="17" t="s">
        <v>83</v>
      </c>
      <c r="E11" s="24">
        <v>45453</v>
      </c>
      <c r="F11" s="17" t="s">
        <v>7</v>
      </c>
      <c r="G11" s="17"/>
      <c r="H11" s="17" t="s">
        <v>8</v>
      </c>
      <c r="I11" s="17" t="s">
        <v>183</v>
      </c>
      <c r="J11" s="21">
        <v>2603.9</v>
      </c>
      <c r="K11" s="21"/>
      <c r="L11" s="4"/>
    </row>
    <row r="12" spans="1:12" x14ac:dyDescent="0.25">
      <c r="A12" s="199" t="s">
        <v>184</v>
      </c>
      <c r="B12" s="200"/>
      <c r="C12" s="200"/>
      <c r="D12" s="15" t="s">
        <v>100</v>
      </c>
      <c r="E12" s="54">
        <v>45454</v>
      </c>
      <c r="F12" s="15" t="s">
        <v>7</v>
      </c>
      <c r="G12" s="15"/>
      <c r="H12" s="15" t="s">
        <v>8</v>
      </c>
      <c r="I12" s="15">
        <v>73389</v>
      </c>
      <c r="J12" s="22">
        <v>192.59</v>
      </c>
      <c r="K12" s="22"/>
      <c r="L12" s="81"/>
    </row>
    <row r="13" spans="1:12" x14ac:dyDescent="0.25">
      <c r="A13" s="199" t="s">
        <v>213</v>
      </c>
      <c r="B13" s="200"/>
      <c r="C13" s="200"/>
      <c r="D13" s="11" t="s">
        <v>214</v>
      </c>
      <c r="E13" s="54">
        <v>45462</v>
      </c>
      <c r="F13" s="15" t="s">
        <v>30</v>
      </c>
      <c r="G13" s="15"/>
      <c r="H13" s="15" t="s">
        <v>8</v>
      </c>
      <c r="I13" s="15" t="s">
        <v>215</v>
      </c>
      <c r="J13" s="22"/>
      <c r="K13" s="22">
        <v>489.74</v>
      </c>
      <c r="L13" s="4"/>
    </row>
    <row r="14" spans="1:12" ht="30" customHeight="1" x14ac:dyDescent="0.25">
      <c r="A14" s="228" t="s">
        <v>216</v>
      </c>
      <c r="B14" s="229"/>
      <c r="C14" s="230"/>
      <c r="D14" s="25" t="s">
        <v>214</v>
      </c>
      <c r="E14" s="24">
        <v>45463</v>
      </c>
      <c r="F14" s="17" t="s">
        <v>30</v>
      </c>
      <c r="G14" s="17"/>
      <c r="H14" s="17" t="s">
        <v>8</v>
      </c>
      <c r="I14" s="17" t="s">
        <v>217</v>
      </c>
      <c r="J14" s="21"/>
      <c r="K14" s="22">
        <v>1321.07</v>
      </c>
      <c r="L14" s="4"/>
    </row>
    <row r="15" spans="1:12" ht="30" customHeight="1" thickBot="1" x14ac:dyDescent="0.3">
      <c r="A15" s="258" t="s">
        <v>232</v>
      </c>
      <c r="B15" s="259"/>
      <c r="C15" s="260"/>
      <c r="D15" s="25"/>
      <c r="E15" s="24"/>
      <c r="F15" s="17"/>
      <c r="G15" s="17"/>
      <c r="H15" s="17"/>
      <c r="I15" s="17"/>
      <c r="J15" s="21">
        <v>29000</v>
      </c>
      <c r="K15" s="22"/>
      <c r="L15" s="4"/>
    </row>
    <row r="16" spans="1:12" ht="15.75" customHeight="1" thickBot="1" x14ac:dyDescent="0.3">
      <c r="A16" s="185" t="s">
        <v>230</v>
      </c>
      <c r="B16" s="186"/>
      <c r="C16" s="186"/>
      <c r="D16" s="186"/>
      <c r="E16" s="186"/>
      <c r="F16" s="186"/>
      <c r="G16" s="186"/>
      <c r="H16" s="186"/>
      <c r="I16" s="186"/>
      <c r="J16" s="102">
        <f>SUM(J11:J15)</f>
        <v>31796.49</v>
      </c>
      <c r="K16" s="100">
        <f>SUM(K11:K15)</f>
        <v>1810.81</v>
      </c>
      <c r="L16" s="45">
        <f>J16+K16</f>
        <v>33607.300000000003</v>
      </c>
    </row>
    <row r="17" spans="1:12" x14ac:dyDescent="0.25">
      <c r="A17" s="199" t="s">
        <v>244</v>
      </c>
      <c r="B17" s="200"/>
      <c r="C17" s="200"/>
      <c r="D17" s="11" t="s">
        <v>100</v>
      </c>
      <c r="E17" s="54">
        <v>45474</v>
      </c>
      <c r="F17" s="15" t="s">
        <v>30</v>
      </c>
      <c r="G17" s="15"/>
      <c r="H17" s="15" t="s">
        <v>8</v>
      </c>
      <c r="I17" s="15">
        <v>74039</v>
      </c>
      <c r="J17" s="22"/>
      <c r="K17" s="22">
        <v>870</v>
      </c>
      <c r="L17" s="81"/>
    </row>
    <row r="18" spans="1:12" ht="30" customHeight="1" x14ac:dyDescent="0.25">
      <c r="A18" s="201" t="s">
        <v>247</v>
      </c>
      <c r="B18" s="202"/>
      <c r="C18" s="202"/>
      <c r="D18" s="25" t="s">
        <v>214</v>
      </c>
      <c r="E18" s="24">
        <v>45474</v>
      </c>
      <c r="F18" s="17" t="s">
        <v>30</v>
      </c>
      <c r="G18" s="17"/>
      <c r="H18" s="17" t="s">
        <v>8</v>
      </c>
      <c r="I18" s="17" t="s">
        <v>246</v>
      </c>
      <c r="J18" s="21"/>
      <c r="K18" s="21">
        <v>529.41999999999996</v>
      </c>
      <c r="L18" s="4"/>
    </row>
    <row r="19" spans="1:12" ht="30" x14ac:dyDescent="0.25">
      <c r="A19" s="201" t="s">
        <v>253</v>
      </c>
      <c r="B19" s="202"/>
      <c r="C19" s="202"/>
      <c r="D19" s="25" t="s">
        <v>254</v>
      </c>
      <c r="E19" s="24">
        <v>45476</v>
      </c>
      <c r="F19" s="17" t="s">
        <v>41</v>
      </c>
      <c r="G19" s="17" t="s">
        <v>327</v>
      </c>
      <c r="H19" s="17" t="s">
        <v>8</v>
      </c>
      <c r="I19" s="17" t="s">
        <v>256</v>
      </c>
      <c r="J19" s="21">
        <v>15112.48</v>
      </c>
      <c r="K19" s="21"/>
      <c r="L19" s="4"/>
    </row>
    <row r="20" spans="1:12" ht="30.75" customHeight="1" x14ac:dyDescent="0.25">
      <c r="A20" s="199" t="s">
        <v>282</v>
      </c>
      <c r="B20" s="200"/>
      <c r="C20" s="200"/>
      <c r="D20" s="25" t="s">
        <v>280</v>
      </c>
      <c r="E20" s="24">
        <v>45481</v>
      </c>
      <c r="F20" s="17" t="s">
        <v>30</v>
      </c>
      <c r="G20" s="17" t="s">
        <v>281</v>
      </c>
      <c r="H20" s="17">
        <v>39289</v>
      </c>
      <c r="I20" s="17" t="s">
        <v>288</v>
      </c>
      <c r="J20" s="21"/>
      <c r="K20" s="21">
        <v>640.25</v>
      </c>
      <c r="L20" s="51"/>
    </row>
    <row r="21" spans="1:12" ht="30.75" customHeight="1" x14ac:dyDescent="0.25">
      <c r="A21" s="199" t="s">
        <v>307</v>
      </c>
      <c r="B21" s="200"/>
      <c r="C21" s="200"/>
      <c r="D21" s="25" t="s">
        <v>214</v>
      </c>
      <c r="E21" s="24">
        <v>45485</v>
      </c>
      <c r="F21" s="17" t="s">
        <v>30</v>
      </c>
      <c r="G21" s="17" t="s">
        <v>297</v>
      </c>
      <c r="H21" s="17">
        <v>39412</v>
      </c>
      <c r="I21" s="17" t="s">
        <v>298</v>
      </c>
      <c r="J21" s="21"/>
      <c r="K21" s="21">
        <v>1668.59</v>
      </c>
      <c r="L21" s="51"/>
    </row>
    <row r="22" spans="1:12" ht="30.75" customHeight="1" x14ac:dyDescent="0.25">
      <c r="A22" s="225" t="s">
        <v>304</v>
      </c>
      <c r="B22" s="226"/>
      <c r="C22" s="227"/>
      <c r="D22" s="25" t="s">
        <v>214</v>
      </c>
      <c r="E22" s="24">
        <v>45500</v>
      </c>
      <c r="F22" s="17" t="s">
        <v>30</v>
      </c>
      <c r="G22" s="17" t="s">
        <v>305</v>
      </c>
      <c r="H22" s="17">
        <v>39292</v>
      </c>
      <c r="I22" s="17" t="s">
        <v>306</v>
      </c>
      <c r="J22" s="21"/>
      <c r="K22" s="21">
        <v>2428.58</v>
      </c>
      <c r="L22" s="51"/>
    </row>
    <row r="23" spans="1:12" ht="15.75" thickBot="1" x14ac:dyDescent="0.3">
      <c r="A23" s="254" t="s">
        <v>308</v>
      </c>
      <c r="B23" s="255"/>
      <c r="C23" s="256"/>
      <c r="D23" s="70" t="s">
        <v>83</v>
      </c>
      <c r="E23" s="35">
        <v>45500</v>
      </c>
      <c r="F23" s="32" t="s">
        <v>7</v>
      </c>
      <c r="G23" s="32"/>
      <c r="H23" s="32"/>
      <c r="I23" s="32" t="s">
        <v>309</v>
      </c>
      <c r="J23" s="33">
        <v>2520.8200000000002</v>
      </c>
      <c r="K23" s="33"/>
      <c r="L23" s="71"/>
    </row>
    <row r="24" spans="1:12" ht="15.75" thickBot="1" x14ac:dyDescent="0.3">
      <c r="A24" s="185" t="s">
        <v>338</v>
      </c>
      <c r="B24" s="186"/>
      <c r="C24" s="186"/>
      <c r="D24" s="186"/>
      <c r="E24" s="186"/>
      <c r="F24" s="186"/>
      <c r="G24" s="186"/>
      <c r="H24" s="186"/>
      <c r="I24" s="203"/>
      <c r="J24" s="120">
        <f>SUM(J17:J23)</f>
        <v>17633.3</v>
      </c>
      <c r="K24" s="121">
        <f>SUM(K17:K23)</f>
        <v>6136.84</v>
      </c>
      <c r="L24" s="129">
        <f>J24+K24</f>
        <v>23770.14</v>
      </c>
    </row>
    <row r="25" spans="1:12" ht="30.75" customHeight="1" x14ac:dyDescent="0.25">
      <c r="A25" s="225" t="s">
        <v>355</v>
      </c>
      <c r="B25" s="226"/>
      <c r="C25" s="227"/>
      <c r="D25" s="25" t="s">
        <v>356</v>
      </c>
      <c r="E25" s="24">
        <v>45510</v>
      </c>
      <c r="F25" s="17" t="s">
        <v>30</v>
      </c>
      <c r="G25" s="17" t="s">
        <v>357</v>
      </c>
      <c r="H25" s="17">
        <v>39932</v>
      </c>
      <c r="I25" s="17" t="s">
        <v>358</v>
      </c>
      <c r="J25" s="21"/>
      <c r="K25" s="21">
        <v>635.70000000000005</v>
      </c>
      <c r="L25" s="40"/>
    </row>
    <row r="26" spans="1:12" x14ac:dyDescent="0.25">
      <c r="A26" s="199" t="s">
        <v>366</v>
      </c>
      <c r="B26" s="200"/>
      <c r="C26" s="200"/>
      <c r="D26" s="11" t="s">
        <v>356</v>
      </c>
      <c r="E26" s="54">
        <v>45512</v>
      </c>
      <c r="F26" s="15" t="s">
        <v>30</v>
      </c>
      <c r="G26" s="15" t="s">
        <v>364</v>
      </c>
      <c r="H26" s="15">
        <v>39994</v>
      </c>
      <c r="I26" s="15" t="s">
        <v>365</v>
      </c>
      <c r="J26" s="22"/>
      <c r="K26" s="22">
        <v>340.72</v>
      </c>
      <c r="L26" s="51"/>
    </row>
    <row r="27" spans="1:12" x14ac:dyDescent="0.25">
      <c r="A27" s="199" t="s">
        <v>367</v>
      </c>
      <c r="B27" s="200"/>
      <c r="C27" s="200"/>
      <c r="D27" s="11" t="s">
        <v>13</v>
      </c>
      <c r="E27" s="54">
        <v>45512</v>
      </c>
      <c r="F27" s="15" t="s">
        <v>30</v>
      </c>
      <c r="G27" s="15" t="s">
        <v>368</v>
      </c>
      <c r="H27" s="15">
        <v>351234</v>
      </c>
      <c r="I27" s="15" t="s">
        <v>369</v>
      </c>
      <c r="J27" s="22"/>
      <c r="K27" s="22">
        <v>814.67</v>
      </c>
      <c r="L27" s="4"/>
    </row>
    <row r="28" spans="1:12" x14ac:dyDescent="0.25">
      <c r="A28" s="199" t="s">
        <v>378</v>
      </c>
      <c r="B28" s="200"/>
      <c r="C28" s="200"/>
      <c r="D28" s="11" t="s">
        <v>356</v>
      </c>
      <c r="E28" s="54">
        <v>45516</v>
      </c>
      <c r="F28" s="15" t="s">
        <v>30</v>
      </c>
      <c r="G28" s="15" t="s">
        <v>379</v>
      </c>
      <c r="H28" s="15"/>
      <c r="I28" s="15" t="s">
        <v>380</v>
      </c>
      <c r="J28" s="22"/>
      <c r="K28" s="22">
        <v>158</v>
      </c>
      <c r="L28" s="4"/>
    </row>
    <row r="29" spans="1:12" x14ac:dyDescent="0.25">
      <c r="A29" s="199" t="s">
        <v>390</v>
      </c>
      <c r="B29" s="200"/>
      <c r="C29" s="200"/>
      <c r="D29" s="11" t="s">
        <v>311</v>
      </c>
      <c r="E29" s="54">
        <v>45518</v>
      </c>
      <c r="F29" s="15" t="s">
        <v>30</v>
      </c>
      <c r="G29" s="15" t="s">
        <v>391</v>
      </c>
      <c r="H29" s="15">
        <v>26148</v>
      </c>
      <c r="I29" s="15">
        <v>75867</v>
      </c>
      <c r="J29" s="22"/>
      <c r="K29" s="22">
        <v>1561.82</v>
      </c>
      <c r="L29" s="4"/>
    </row>
    <row r="30" spans="1:12" ht="15.75" thickBot="1" x14ac:dyDescent="0.3">
      <c r="A30" s="199" t="s">
        <v>427</v>
      </c>
      <c r="B30" s="200"/>
      <c r="C30" s="200"/>
      <c r="D30" s="11" t="s">
        <v>403</v>
      </c>
      <c r="E30" s="54">
        <v>45532</v>
      </c>
      <c r="F30" s="15" t="s">
        <v>41</v>
      </c>
      <c r="G30" s="15"/>
      <c r="H30" s="15"/>
      <c r="I30" s="15" t="s">
        <v>426</v>
      </c>
      <c r="J30" s="22">
        <v>643.49</v>
      </c>
      <c r="K30" s="22"/>
      <c r="L30" s="4"/>
    </row>
    <row r="31" spans="1:12" ht="15.75" thickBot="1" x14ac:dyDescent="0.3">
      <c r="A31" s="257" t="s">
        <v>342</v>
      </c>
      <c r="B31" s="257"/>
      <c r="C31" s="257"/>
      <c r="D31" s="257"/>
      <c r="E31" s="257"/>
      <c r="F31" s="257"/>
      <c r="G31" s="257"/>
      <c r="H31" s="257"/>
      <c r="I31" s="257"/>
      <c r="J31" s="138">
        <f>SUM(J25:J30)</f>
        <v>643.49</v>
      </c>
      <c r="K31" s="138">
        <f>SUM(K25:K30)</f>
        <v>3510.91</v>
      </c>
      <c r="L31" s="139">
        <f>J31+K31</f>
        <v>4154.3999999999996</v>
      </c>
    </row>
    <row r="32" spans="1:12" x14ac:dyDescent="0.25">
      <c r="A32" s="197" t="s">
        <v>438</v>
      </c>
      <c r="B32" s="198"/>
      <c r="C32" s="198"/>
      <c r="D32" s="42" t="s">
        <v>13</v>
      </c>
      <c r="E32" s="53">
        <v>45537</v>
      </c>
      <c r="F32" s="43" t="s">
        <v>30</v>
      </c>
      <c r="G32" s="43"/>
      <c r="H32" s="43">
        <v>352158</v>
      </c>
      <c r="I32" s="43" t="s">
        <v>436</v>
      </c>
      <c r="J32" s="136"/>
      <c r="K32" s="136">
        <v>640.9</v>
      </c>
      <c r="L32" s="40"/>
    </row>
    <row r="33" spans="1:12" ht="15.75" thickBot="1" x14ac:dyDescent="0.3">
      <c r="A33" s="199" t="s">
        <v>182</v>
      </c>
      <c r="B33" s="200"/>
      <c r="C33" s="200"/>
      <c r="D33" s="11" t="s">
        <v>462</v>
      </c>
      <c r="E33" s="54">
        <v>45559</v>
      </c>
      <c r="F33" s="15" t="s">
        <v>41</v>
      </c>
      <c r="G33" s="15"/>
      <c r="H33" s="15"/>
      <c r="I33" s="15" t="s">
        <v>467</v>
      </c>
      <c r="J33" s="22">
        <v>2997.42</v>
      </c>
      <c r="K33" s="22"/>
      <c r="L33" s="4"/>
    </row>
    <row r="34" spans="1:12" ht="15.75" thickBot="1" x14ac:dyDescent="0.3">
      <c r="A34" s="257" t="s">
        <v>435</v>
      </c>
      <c r="B34" s="257"/>
      <c r="C34" s="257"/>
      <c r="D34" s="257"/>
      <c r="E34" s="257"/>
      <c r="F34" s="257"/>
      <c r="G34" s="257"/>
      <c r="H34" s="257"/>
      <c r="I34" s="257"/>
      <c r="J34" s="138">
        <f>SUM(J32:J33)</f>
        <v>2997.42</v>
      </c>
      <c r="K34" s="138">
        <f>SUM(K32:K33)</f>
        <v>640.9</v>
      </c>
      <c r="L34" s="139">
        <f>J34+K34</f>
        <v>3638.32</v>
      </c>
    </row>
    <row r="35" spans="1:12" x14ac:dyDescent="0.25">
      <c r="A35" s="199" t="s">
        <v>489</v>
      </c>
      <c r="B35" s="200"/>
      <c r="C35" s="200"/>
      <c r="D35" s="11" t="s">
        <v>311</v>
      </c>
      <c r="E35" s="54">
        <v>45567</v>
      </c>
      <c r="F35" s="15" t="s">
        <v>30</v>
      </c>
      <c r="G35" s="15"/>
      <c r="H35" s="15">
        <v>27098</v>
      </c>
      <c r="I35" s="15">
        <v>77859</v>
      </c>
      <c r="J35" s="22"/>
      <c r="K35" s="22">
        <v>1794.17</v>
      </c>
      <c r="L35" s="4"/>
    </row>
    <row r="36" spans="1:12" x14ac:dyDescent="0.25">
      <c r="A36" s="199" t="s">
        <v>503</v>
      </c>
      <c r="B36" s="200"/>
      <c r="C36" s="200"/>
      <c r="D36" s="25" t="s">
        <v>356</v>
      </c>
      <c r="E36" s="24">
        <v>45575</v>
      </c>
      <c r="F36" s="17" t="s">
        <v>30</v>
      </c>
      <c r="G36" s="17"/>
      <c r="H36" s="17">
        <v>41251</v>
      </c>
      <c r="I36" s="17" t="s">
        <v>504</v>
      </c>
      <c r="J36" s="21"/>
      <c r="K36" s="21">
        <v>485</v>
      </c>
      <c r="L36" s="51"/>
    </row>
    <row r="37" spans="1:12" ht="32.25" customHeight="1" x14ac:dyDescent="0.25">
      <c r="A37" s="199" t="s">
        <v>502</v>
      </c>
      <c r="B37" s="200"/>
      <c r="C37" s="200"/>
      <c r="D37" s="25" t="s">
        <v>356</v>
      </c>
      <c r="E37" s="24">
        <v>45575</v>
      </c>
      <c r="F37" s="17" t="s">
        <v>30</v>
      </c>
      <c r="G37" s="17"/>
      <c r="H37" s="17">
        <v>41250</v>
      </c>
      <c r="I37" s="17" t="s">
        <v>505</v>
      </c>
      <c r="J37" s="21"/>
      <c r="K37" s="21">
        <v>522.29</v>
      </c>
      <c r="L37" s="51"/>
    </row>
    <row r="38" spans="1:12" x14ac:dyDescent="0.25">
      <c r="A38" s="199" t="s">
        <v>525</v>
      </c>
      <c r="B38" s="200"/>
      <c r="C38" s="200"/>
      <c r="D38" s="25" t="s">
        <v>100</v>
      </c>
      <c r="E38" s="24">
        <v>45584</v>
      </c>
      <c r="F38" s="17" t="s">
        <v>30</v>
      </c>
      <c r="G38" s="17"/>
      <c r="H38" s="17">
        <v>27425</v>
      </c>
      <c r="I38" s="17">
        <v>78558</v>
      </c>
      <c r="J38" s="21"/>
      <c r="K38" s="21">
        <v>646</v>
      </c>
      <c r="L38" s="51"/>
    </row>
    <row r="39" spans="1:12" x14ac:dyDescent="0.25">
      <c r="A39" s="199" t="s">
        <v>528</v>
      </c>
      <c r="B39" s="200"/>
      <c r="C39" s="200"/>
      <c r="D39" s="25" t="s">
        <v>403</v>
      </c>
      <c r="E39" s="24">
        <v>45586</v>
      </c>
      <c r="F39" s="17" t="s">
        <v>41</v>
      </c>
      <c r="G39" s="17"/>
      <c r="H39" s="17"/>
      <c r="I39" s="17" t="s">
        <v>529</v>
      </c>
      <c r="J39" s="21">
        <v>1428.62</v>
      </c>
      <c r="K39" s="21"/>
      <c r="L39" s="51"/>
    </row>
    <row r="40" spans="1:12" x14ac:dyDescent="0.25">
      <c r="A40" s="199" t="s">
        <v>530</v>
      </c>
      <c r="B40" s="200"/>
      <c r="C40" s="200"/>
      <c r="D40" s="25" t="s">
        <v>356</v>
      </c>
      <c r="E40" s="24">
        <v>45586</v>
      </c>
      <c r="F40" s="17" t="s">
        <v>30</v>
      </c>
      <c r="G40" s="17"/>
      <c r="H40" s="17">
        <v>41491</v>
      </c>
      <c r="I40" s="17" t="s">
        <v>531</v>
      </c>
      <c r="J40" s="21"/>
      <c r="K40" s="21">
        <v>709</v>
      </c>
      <c r="L40" s="51"/>
    </row>
    <row r="41" spans="1:12" x14ac:dyDescent="0.25">
      <c r="A41" s="199" t="s">
        <v>543</v>
      </c>
      <c r="B41" s="200"/>
      <c r="C41" s="200"/>
      <c r="D41" s="25" t="s">
        <v>356</v>
      </c>
      <c r="E41" s="24">
        <v>45589</v>
      </c>
      <c r="F41" s="17" t="s">
        <v>30</v>
      </c>
      <c r="G41" s="17"/>
      <c r="H41" s="17">
        <v>41586</v>
      </c>
      <c r="I41" s="17" t="s">
        <v>538</v>
      </c>
      <c r="J41" s="21"/>
      <c r="K41" s="21">
        <v>102</v>
      </c>
      <c r="L41" s="51"/>
    </row>
    <row r="42" spans="1:12" ht="15.75" thickBot="1" x14ac:dyDescent="0.3">
      <c r="A42" s="199" t="s">
        <v>553</v>
      </c>
      <c r="B42" s="200"/>
      <c r="C42" s="200"/>
      <c r="D42" s="25" t="s">
        <v>462</v>
      </c>
      <c r="E42" s="24">
        <v>45590</v>
      </c>
      <c r="F42" s="17" t="s">
        <v>41</v>
      </c>
      <c r="G42" s="17"/>
      <c r="H42" s="17"/>
      <c r="I42" s="17" t="s">
        <v>554</v>
      </c>
      <c r="J42" s="21">
        <v>1730.42</v>
      </c>
      <c r="K42" s="21"/>
      <c r="L42" s="51"/>
    </row>
    <row r="43" spans="1:12" ht="15.75" thickBot="1" x14ac:dyDescent="0.3">
      <c r="A43" s="257" t="s">
        <v>483</v>
      </c>
      <c r="B43" s="257"/>
      <c r="C43" s="257"/>
      <c r="D43" s="257"/>
      <c r="E43" s="257"/>
      <c r="F43" s="257"/>
      <c r="G43" s="257"/>
      <c r="H43" s="257"/>
      <c r="I43" s="257"/>
      <c r="J43" s="138">
        <f>SUM(J35:J42)</f>
        <v>3159.04</v>
      </c>
      <c r="K43" s="138">
        <f>SUM(K35:K42)</f>
        <v>4258.46</v>
      </c>
      <c r="L43" s="139">
        <f>J43+K43</f>
        <v>7417.5</v>
      </c>
    </row>
    <row r="44" spans="1:12" x14ac:dyDescent="0.25">
      <c r="A44" s="199" t="s">
        <v>572</v>
      </c>
      <c r="B44" s="200"/>
      <c r="C44" s="200"/>
      <c r="D44" s="11" t="s">
        <v>214</v>
      </c>
      <c r="E44" s="54">
        <v>45597</v>
      </c>
      <c r="F44" s="15" t="s">
        <v>30</v>
      </c>
      <c r="G44" s="15"/>
      <c r="H44" s="15"/>
      <c r="I44" s="15" t="s">
        <v>573</v>
      </c>
      <c r="J44" s="22"/>
      <c r="K44" s="22">
        <v>1052.1099999999999</v>
      </c>
      <c r="L44" s="4"/>
    </row>
    <row r="45" spans="1:12" x14ac:dyDescent="0.25">
      <c r="A45" s="199" t="s">
        <v>579</v>
      </c>
      <c r="B45" s="200"/>
      <c r="C45" s="200"/>
      <c r="D45" s="11" t="s">
        <v>100</v>
      </c>
      <c r="E45" s="54">
        <v>45600</v>
      </c>
      <c r="F45" s="15" t="s">
        <v>30</v>
      </c>
      <c r="G45" s="15"/>
      <c r="H45" s="15">
        <v>27743</v>
      </c>
      <c r="I45" s="15">
        <v>79236</v>
      </c>
      <c r="J45" s="22"/>
      <c r="K45" s="22">
        <v>986</v>
      </c>
      <c r="L45" s="4"/>
    </row>
    <row r="46" spans="1:12" x14ac:dyDescent="0.25">
      <c r="A46" s="199" t="s">
        <v>587</v>
      </c>
      <c r="B46" s="200"/>
      <c r="C46" s="200"/>
      <c r="D46" s="11" t="s">
        <v>214</v>
      </c>
      <c r="E46" s="54">
        <v>45609</v>
      </c>
      <c r="F46" s="15" t="s">
        <v>30</v>
      </c>
      <c r="G46" s="15"/>
      <c r="H46" s="15"/>
      <c r="I46" s="15" t="s">
        <v>588</v>
      </c>
      <c r="J46" s="22"/>
      <c r="K46" s="22">
        <v>424</v>
      </c>
      <c r="L46" s="4"/>
    </row>
    <row r="47" spans="1:12" x14ac:dyDescent="0.25">
      <c r="A47" s="199" t="s">
        <v>591</v>
      </c>
      <c r="B47" s="200"/>
      <c r="C47" s="200"/>
      <c r="D47" s="11" t="s">
        <v>214</v>
      </c>
      <c r="E47" s="54">
        <v>45615</v>
      </c>
      <c r="F47" s="15" t="s">
        <v>30</v>
      </c>
      <c r="G47" s="15"/>
      <c r="H47" s="15"/>
      <c r="I47" s="15" t="s">
        <v>592</v>
      </c>
      <c r="J47" s="22"/>
      <c r="K47" s="22">
        <v>4777.95</v>
      </c>
      <c r="L47" s="4"/>
    </row>
    <row r="48" spans="1:12" ht="15.75" thickBot="1" x14ac:dyDescent="0.3">
      <c r="A48" s="201" t="s">
        <v>605</v>
      </c>
      <c r="B48" s="202"/>
      <c r="C48" s="202"/>
      <c r="D48" s="25" t="s">
        <v>83</v>
      </c>
      <c r="E48" s="24">
        <v>45623</v>
      </c>
      <c r="F48" s="17" t="s">
        <v>41</v>
      </c>
      <c r="G48" s="17"/>
      <c r="H48" s="15"/>
      <c r="I48" s="15"/>
      <c r="J48" s="22">
        <v>2655.41</v>
      </c>
      <c r="K48" s="22"/>
      <c r="L48" s="4"/>
    </row>
    <row r="49" spans="1:12" ht="15.75" thickBot="1" x14ac:dyDescent="0.3">
      <c r="A49" s="257" t="s">
        <v>571</v>
      </c>
      <c r="B49" s="257"/>
      <c r="C49" s="257"/>
      <c r="D49" s="257"/>
      <c r="E49" s="257"/>
      <c r="F49" s="257"/>
      <c r="G49" s="257"/>
      <c r="H49" s="257"/>
      <c r="I49" s="257"/>
      <c r="J49" s="138">
        <f>SUM(J44:J48)</f>
        <v>2655.41</v>
      </c>
      <c r="K49" s="138">
        <f>SUM(K44:K48)</f>
        <v>7240.0599999999995</v>
      </c>
      <c r="L49" s="139">
        <f>J49+K49</f>
        <v>9895.4699999999993</v>
      </c>
    </row>
    <row r="50" spans="1:12" x14ac:dyDescent="0.25">
      <c r="A50" s="199" t="s">
        <v>627</v>
      </c>
      <c r="B50" s="200"/>
      <c r="C50" s="200"/>
      <c r="D50" s="11" t="s">
        <v>214</v>
      </c>
      <c r="E50" s="54">
        <v>45630</v>
      </c>
      <c r="F50" s="15" t="s">
        <v>30</v>
      </c>
      <c r="G50" s="15"/>
      <c r="H50" s="15"/>
      <c r="I50" s="15" t="s">
        <v>628</v>
      </c>
      <c r="J50" s="22"/>
      <c r="K50" s="22">
        <v>265</v>
      </c>
      <c r="L50" s="4"/>
    </row>
    <row r="51" spans="1:12" x14ac:dyDescent="0.25">
      <c r="A51" s="199" t="s">
        <v>634</v>
      </c>
      <c r="B51" s="200"/>
      <c r="C51" s="200"/>
      <c r="D51" s="11" t="s">
        <v>311</v>
      </c>
      <c r="E51" s="54">
        <v>45633</v>
      </c>
      <c r="F51" s="15" t="s">
        <v>30</v>
      </c>
      <c r="G51" s="15"/>
      <c r="H51" s="15"/>
      <c r="I51" s="15">
        <v>80617</v>
      </c>
      <c r="J51" s="22"/>
      <c r="K51" s="22">
        <v>460.61</v>
      </c>
      <c r="L51" s="4"/>
    </row>
    <row r="52" spans="1:12" ht="15.75" thickBot="1" x14ac:dyDescent="0.3">
      <c r="A52" s="199" t="s">
        <v>671</v>
      </c>
      <c r="B52" s="200"/>
      <c r="C52" s="200"/>
      <c r="D52" s="11" t="s">
        <v>462</v>
      </c>
      <c r="E52" s="54">
        <v>45649</v>
      </c>
      <c r="F52" s="15" t="s">
        <v>7</v>
      </c>
      <c r="G52" s="15"/>
      <c r="H52" s="15"/>
      <c r="I52" s="15" t="s">
        <v>672</v>
      </c>
      <c r="J52" s="22"/>
      <c r="K52" s="22">
        <v>2487.9899999999998</v>
      </c>
      <c r="L52" s="4"/>
    </row>
    <row r="53" spans="1:12" ht="15.75" thickBot="1" x14ac:dyDescent="0.3">
      <c r="A53" s="257" t="s">
        <v>625</v>
      </c>
      <c r="B53" s="257"/>
      <c r="C53" s="257"/>
      <c r="D53" s="257"/>
      <c r="E53" s="257"/>
      <c r="F53" s="257"/>
      <c r="G53" s="257"/>
      <c r="H53" s="257"/>
      <c r="I53" s="257"/>
      <c r="J53" s="138">
        <f>SUM(J50:J52)</f>
        <v>0</v>
      </c>
      <c r="K53" s="138">
        <f>SUM(K50:K52)</f>
        <v>3213.6</v>
      </c>
      <c r="L53" s="139">
        <f>J53+K53</f>
        <v>3213.6</v>
      </c>
    </row>
    <row r="54" spans="1:12" x14ac:dyDescent="0.25">
      <c r="A54" s="199"/>
      <c r="B54" s="200"/>
      <c r="C54" s="200"/>
      <c r="D54" s="11"/>
      <c r="E54" s="54"/>
      <c r="F54" s="15"/>
      <c r="G54" s="15"/>
      <c r="H54" s="15"/>
      <c r="I54" s="15"/>
      <c r="J54" s="22"/>
      <c r="K54" s="22"/>
      <c r="L54" s="4"/>
    </row>
    <row r="55" spans="1:12" x14ac:dyDescent="0.25">
      <c r="A55" s="199"/>
      <c r="B55" s="200"/>
      <c r="C55" s="200"/>
      <c r="D55" s="11"/>
      <c r="E55" s="54"/>
      <c r="F55" s="15"/>
      <c r="G55" s="15"/>
      <c r="H55" s="15"/>
      <c r="I55" s="15"/>
      <c r="J55" s="177">
        <f>J53+J49+J43+J34+J31+J24+J16+J10+J8</f>
        <v>64903.979999999996</v>
      </c>
      <c r="K55" s="177">
        <f>K53+K49+K43+K34+K31+K24+K16+K10+K8</f>
        <v>26811.58</v>
      </c>
      <c r="L55" s="173">
        <f>L53+L49+L43+L34+L31+L24+L16+L10+L8</f>
        <v>91715.560000000012</v>
      </c>
    </row>
    <row r="56" spans="1:12" x14ac:dyDescent="0.25">
      <c r="A56" s="204"/>
      <c r="B56" s="205"/>
      <c r="C56" s="205"/>
      <c r="D56" s="12"/>
      <c r="E56" s="55"/>
      <c r="F56" s="16"/>
      <c r="G56" s="16"/>
      <c r="H56" s="15"/>
      <c r="I56" s="15"/>
      <c r="J56" s="22"/>
      <c r="K56" s="22"/>
      <c r="L56" s="4"/>
    </row>
    <row r="57" spans="1:12" x14ac:dyDescent="0.25">
      <c r="A57" s="199"/>
      <c r="B57" s="200"/>
      <c r="C57" s="200"/>
      <c r="D57" s="11"/>
      <c r="E57" s="54"/>
      <c r="F57" s="15"/>
      <c r="G57" s="15"/>
      <c r="H57" s="15"/>
      <c r="I57" s="15"/>
      <c r="J57" s="22"/>
      <c r="K57" s="22"/>
      <c r="L57" s="4"/>
    </row>
    <row r="58" spans="1:12" x14ac:dyDescent="0.25">
      <c r="A58" s="199"/>
      <c r="B58" s="200"/>
      <c r="C58" s="200"/>
      <c r="D58" s="11"/>
      <c r="E58" s="54"/>
      <c r="F58" s="15"/>
      <c r="G58" s="15"/>
      <c r="H58" s="15"/>
      <c r="I58" s="15"/>
      <c r="J58" s="22"/>
      <c r="K58" s="22"/>
      <c r="L58" s="4"/>
    </row>
    <row r="59" spans="1:12" x14ac:dyDescent="0.25">
      <c r="A59" s="204"/>
      <c r="B59" s="205"/>
      <c r="C59" s="205"/>
      <c r="D59" s="12"/>
      <c r="E59" s="55"/>
      <c r="F59" s="16"/>
      <c r="G59" s="16"/>
      <c r="H59" s="15"/>
      <c r="I59" s="15"/>
      <c r="J59" s="22"/>
      <c r="K59" s="22"/>
      <c r="L59" s="4"/>
    </row>
    <row r="60" spans="1:12" x14ac:dyDescent="0.25">
      <c r="A60" s="199"/>
      <c r="B60" s="200"/>
      <c r="C60" s="200"/>
      <c r="D60" s="11"/>
      <c r="E60" s="54"/>
      <c r="F60" s="15"/>
      <c r="G60" s="15"/>
      <c r="H60" s="15"/>
      <c r="I60" s="15"/>
      <c r="J60" s="22"/>
      <c r="K60" s="22"/>
      <c r="L60" s="4"/>
    </row>
    <row r="61" spans="1:12" x14ac:dyDescent="0.25">
      <c r="A61" s="199"/>
      <c r="B61" s="200"/>
      <c r="C61" s="200"/>
      <c r="D61" s="11"/>
      <c r="E61" s="54"/>
      <c r="F61" s="15"/>
      <c r="G61" s="15"/>
      <c r="H61" s="15"/>
      <c r="I61" s="15"/>
      <c r="J61" s="22"/>
      <c r="K61" s="22"/>
      <c r="L61" s="4"/>
    </row>
    <row r="62" spans="1:12" x14ac:dyDescent="0.25">
      <c r="A62" s="199"/>
      <c r="B62" s="200"/>
      <c r="C62" s="200"/>
      <c r="D62" s="11"/>
      <c r="E62" s="54"/>
      <c r="F62" s="15"/>
      <c r="G62" s="15"/>
      <c r="H62" s="15"/>
      <c r="I62" s="15"/>
      <c r="J62" s="22"/>
      <c r="K62" s="22"/>
      <c r="L62" s="4"/>
    </row>
    <row r="63" spans="1:12" x14ac:dyDescent="0.25">
      <c r="A63" s="204"/>
      <c r="B63" s="205"/>
      <c r="C63" s="205"/>
      <c r="D63" s="12"/>
      <c r="E63" s="55"/>
      <c r="F63" s="16"/>
      <c r="G63" s="16"/>
      <c r="H63" s="15"/>
      <c r="I63" s="15"/>
      <c r="J63" s="22"/>
      <c r="K63" s="22"/>
      <c r="L63" s="4"/>
    </row>
    <row r="64" spans="1:12" x14ac:dyDescent="0.25">
      <c r="A64" s="199"/>
      <c r="B64" s="200"/>
      <c r="C64" s="200"/>
      <c r="D64" s="11"/>
      <c r="E64" s="54"/>
      <c r="F64" s="15"/>
      <c r="G64" s="15"/>
      <c r="H64" s="15"/>
      <c r="I64" s="15"/>
      <c r="J64" s="22"/>
      <c r="K64" s="22"/>
      <c r="L64" s="4"/>
    </row>
    <row r="65" spans="1:12" x14ac:dyDescent="0.25">
      <c r="A65" s="199"/>
      <c r="B65" s="200"/>
      <c r="C65" s="200"/>
      <c r="D65" s="11"/>
      <c r="E65" s="54"/>
      <c r="F65" s="15"/>
      <c r="G65" s="15"/>
      <c r="H65" s="15"/>
      <c r="I65" s="15"/>
      <c r="J65" s="22"/>
      <c r="K65" s="22"/>
      <c r="L65" s="4"/>
    </row>
    <row r="66" spans="1:12" x14ac:dyDescent="0.25">
      <c r="A66" s="199"/>
      <c r="B66" s="200"/>
      <c r="C66" s="200"/>
      <c r="D66" s="11"/>
      <c r="E66" s="54"/>
      <c r="F66" s="15"/>
      <c r="G66" s="15"/>
      <c r="H66" s="15"/>
      <c r="I66" s="15"/>
      <c r="J66" s="22"/>
      <c r="K66" s="22"/>
      <c r="L66" s="4"/>
    </row>
    <row r="67" spans="1:12" ht="30" customHeight="1" thickBot="1" x14ac:dyDescent="0.3">
      <c r="A67" s="207"/>
      <c r="B67" s="208"/>
      <c r="C67" s="208"/>
      <c r="D67" s="13"/>
      <c r="E67" s="56"/>
      <c r="F67" s="18"/>
      <c r="G67" s="18"/>
      <c r="H67" s="18"/>
      <c r="I67" s="18"/>
      <c r="J67" s="23"/>
      <c r="K67" s="23"/>
      <c r="L67" s="5"/>
    </row>
    <row r="68" spans="1:12" x14ac:dyDescent="0.25">
      <c r="A68" s="206"/>
      <c r="B68" s="206"/>
      <c r="C68" s="206"/>
      <c r="D68" s="8"/>
    </row>
    <row r="69" spans="1:12" x14ac:dyDescent="0.25">
      <c r="A69" s="206"/>
      <c r="B69" s="206"/>
      <c r="C69" s="206"/>
      <c r="D69" s="8"/>
    </row>
    <row r="70" spans="1:12" x14ac:dyDescent="0.25">
      <c r="A70" s="206"/>
      <c r="B70" s="206"/>
      <c r="C70" s="206"/>
      <c r="D70" s="8"/>
    </row>
    <row r="71" spans="1:12" x14ac:dyDescent="0.25">
      <c r="A71" s="206"/>
      <c r="B71" s="206"/>
      <c r="C71" s="206"/>
      <c r="D71" s="8"/>
    </row>
    <row r="72" spans="1:12" x14ac:dyDescent="0.25">
      <c r="A72" s="206"/>
      <c r="B72" s="206"/>
      <c r="C72" s="206"/>
      <c r="D72" s="8"/>
    </row>
    <row r="73" spans="1:12" x14ac:dyDescent="0.25">
      <c r="A73" s="206"/>
      <c r="B73" s="206"/>
      <c r="C73" s="206"/>
      <c r="D73" s="8"/>
    </row>
    <row r="74" spans="1:12" x14ac:dyDescent="0.25">
      <c r="A74" s="206"/>
      <c r="B74" s="206"/>
      <c r="C74" s="206"/>
      <c r="D74" s="8"/>
    </row>
    <row r="75" spans="1:12" x14ac:dyDescent="0.25">
      <c r="A75" s="206"/>
      <c r="B75" s="206"/>
      <c r="C75" s="206"/>
      <c r="D75" s="8"/>
    </row>
    <row r="76" spans="1:12" x14ac:dyDescent="0.25">
      <c r="A76" s="206"/>
      <c r="B76" s="206"/>
      <c r="C76" s="206"/>
      <c r="D76" s="8"/>
    </row>
  </sheetData>
  <mergeCells count="73">
    <mergeCell ref="A76:C76"/>
    <mergeCell ref="A7:C7"/>
    <mergeCell ref="A70:C70"/>
    <mergeCell ref="A71:C71"/>
    <mergeCell ref="A72:C72"/>
    <mergeCell ref="A73:C73"/>
    <mergeCell ref="A74:C74"/>
    <mergeCell ref="A75:C75"/>
    <mergeCell ref="A64:C64"/>
    <mergeCell ref="A65:C65"/>
    <mergeCell ref="A66:C66"/>
    <mergeCell ref="A67:C67"/>
    <mergeCell ref="A68:C68"/>
    <mergeCell ref="A69:C69"/>
    <mergeCell ref="A58:C58"/>
    <mergeCell ref="A60:C60"/>
    <mergeCell ref="A61:C61"/>
    <mergeCell ref="A62:C62"/>
    <mergeCell ref="A63:C63"/>
    <mergeCell ref="A49:I49"/>
    <mergeCell ref="A54:C54"/>
    <mergeCell ref="A55:C55"/>
    <mergeCell ref="A56:C56"/>
    <mergeCell ref="A53:I53"/>
    <mergeCell ref="A59:C59"/>
    <mergeCell ref="A57:C57"/>
    <mergeCell ref="A52:C52"/>
    <mergeCell ref="A51:C51"/>
    <mergeCell ref="A41:C41"/>
    <mergeCell ref="A44:C44"/>
    <mergeCell ref="A35:C35"/>
    <mergeCell ref="A36:C36"/>
    <mergeCell ref="A37:C37"/>
    <mergeCell ref="A42:C42"/>
    <mergeCell ref="A43:I43"/>
    <mergeCell ref="A39:C39"/>
    <mergeCell ref="A40:C40"/>
    <mergeCell ref="A45:C45"/>
    <mergeCell ref="A46:C46"/>
    <mergeCell ref="A47:C47"/>
    <mergeCell ref="A48:C48"/>
    <mergeCell ref="A50:C50"/>
    <mergeCell ref="A28:C28"/>
    <mergeCell ref="A29:C29"/>
    <mergeCell ref="A30:C30"/>
    <mergeCell ref="A32:C32"/>
    <mergeCell ref="A33:C33"/>
    <mergeCell ref="A31:I31"/>
    <mergeCell ref="A34:I34"/>
    <mergeCell ref="A38:C38"/>
    <mergeCell ref="A27:C27"/>
    <mergeCell ref="A12:C12"/>
    <mergeCell ref="A13:C13"/>
    <mergeCell ref="A14:C14"/>
    <mergeCell ref="A17:C17"/>
    <mergeCell ref="A18:C18"/>
    <mergeCell ref="A19:C19"/>
    <mergeCell ref="A20:C20"/>
    <mergeCell ref="A25:C25"/>
    <mergeCell ref="A26:C26"/>
    <mergeCell ref="A15:C15"/>
    <mergeCell ref="A16:I16"/>
    <mergeCell ref="A21:C21"/>
    <mergeCell ref="A22:C22"/>
    <mergeCell ref="A23:C23"/>
    <mergeCell ref="A24:I24"/>
    <mergeCell ref="A11:C11"/>
    <mergeCell ref="A5:F5"/>
    <mergeCell ref="H5:L5"/>
    <mergeCell ref="A6:C6"/>
    <mergeCell ref="A9:C9"/>
    <mergeCell ref="A8:I8"/>
    <mergeCell ref="A10:I10"/>
  </mergeCells>
  <pageMargins left="0.31496062992125984" right="0.31496062992125984" top="0.35433070866141736" bottom="0.19685039370078741" header="0.31496062992125984" footer="0.31496062992125984"/>
  <pageSetup scale="58" orientation="landscape" horizontalDpi="300" verticalDpi="300"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G199"/>
  <sheetViews>
    <sheetView topLeftCell="A177" workbookViewId="0">
      <selection activeCell="F181" sqref="F181:F182"/>
    </sheetView>
  </sheetViews>
  <sheetFormatPr baseColWidth="10" defaultRowHeight="15" x14ac:dyDescent="0.25"/>
  <cols>
    <col min="2" max="2" width="31.42578125" customWidth="1"/>
    <col min="3" max="3" width="12.5703125" bestFit="1" customWidth="1"/>
    <col min="6" max="6" width="13.42578125" customWidth="1"/>
  </cols>
  <sheetData>
    <row r="1" spans="2:6" x14ac:dyDescent="0.25">
      <c r="B1" s="261" t="s">
        <v>673</v>
      </c>
      <c r="C1" s="261"/>
    </row>
    <row r="2" spans="2:6" x14ac:dyDescent="0.25">
      <c r="B2" s="80" t="s">
        <v>201</v>
      </c>
      <c r="C2" s="80" t="s">
        <v>202</v>
      </c>
    </row>
    <row r="3" spans="2:6" x14ac:dyDescent="0.25">
      <c r="B3" s="85" t="s">
        <v>315</v>
      </c>
      <c r="C3" s="86">
        <v>0</v>
      </c>
    </row>
    <row r="4" spans="2:6" x14ac:dyDescent="0.25">
      <c r="B4" s="85" t="s">
        <v>542</v>
      </c>
      <c r="C4" s="86">
        <v>0</v>
      </c>
    </row>
    <row r="5" spans="2:6" x14ac:dyDescent="0.25">
      <c r="B5" s="85" t="s">
        <v>255</v>
      </c>
      <c r="C5" s="86">
        <f>'Pipa 3'!L9</f>
        <v>18629.599999999999</v>
      </c>
      <c r="E5" s="79" t="s">
        <v>276</v>
      </c>
      <c r="F5" s="69">
        <f>'Pipa 3'!J9+'Pipa 4'!J9+'Pipa 5'!J10+'Guzzler 10'!J8+'Guzzler 11'!J10+'Hilux Mtto.'!J8+'Hilux Vtas.'!J8+'Ram RP'!I8+'NP300'!J8+'Retro CASE'!I8+'Equipos en Gral.'!J8</f>
        <v>27305.340000000004</v>
      </c>
    </row>
    <row r="6" spans="2:6" x14ac:dyDescent="0.25">
      <c r="B6" s="85" t="s">
        <v>222</v>
      </c>
      <c r="C6" s="86">
        <f>'Pipa 4'!L9</f>
        <v>6093.51</v>
      </c>
      <c r="E6" s="79" t="s">
        <v>30</v>
      </c>
      <c r="F6" s="69">
        <f>'Pipa 3'!K9+'Pipa 4'!K9+'Pipa 5'!K10+'Guzzler 10'!K8+'Guzzler 11'!K10+'Hilux Mtto.'!K8+'Hilux Vtas.'!K8+'Ram RP'!J8+'NP300'!K8+'Equipos en Gral.'!K8</f>
        <v>27719.67</v>
      </c>
    </row>
    <row r="7" spans="2:6" x14ac:dyDescent="0.25">
      <c r="B7" s="85" t="s">
        <v>274</v>
      </c>
      <c r="C7" s="86">
        <f>'Pipa 5'!L10</f>
        <v>11915.94</v>
      </c>
    </row>
    <row r="8" spans="2:6" x14ac:dyDescent="0.25">
      <c r="B8" s="85" t="s">
        <v>275</v>
      </c>
      <c r="C8" s="86">
        <v>0</v>
      </c>
    </row>
    <row r="9" spans="2:6" x14ac:dyDescent="0.25">
      <c r="B9" s="85" t="s">
        <v>434</v>
      </c>
      <c r="C9" s="86">
        <v>0</v>
      </c>
    </row>
    <row r="10" spans="2:6" x14ac:dyDescent="0.25">
      <c r="B10" t="s">
        <v>203</v>
      </c>
      <c r="C10" s="69">
        <v>0</v>
      </c>
    </row>
    <row r="11" spans="2:6" x14ac:dyDescent="0.25">
      <c r="B11" t="s">
        <v>204</v>
      </c>
      <c r="C11" s="69">
        <v>0</v>
      </c>
    </row>
    <row r="12" spans="2:6" x14ac:dyDescent="0.25">
      <c r="B12" t="s">
        <v>218</v>
      </c>
      <c r="C12" s="69">
        <f>'Guzzler 10'!L8</f>
        <v>556.54</v>
      </c>
    </row>
    <row r="13" spans="2:6" x14ac:dyDescent="0.25">
      <c r="B13" t="s">
        <v>291</v>
      </c>
      <c r="C13" s="69">
        <f>'Guzzler 11'!L10</f>
        <v>865.11</v>
      </c>
    </row>
    <row r="14" spans="2:6" x14ac:dyDescent="0.25">
      <c r="B14" t="s">
        <v>348</v>
      </c>
      <c r="C14" s="69">
        <f>'Hilux Mtto.'!L8</f>
        <v>129.36000000000001</v>
      </c>
    </row>
    <row r="15" spans="2:6" x14ac:dyDescent="0.25">
      <c r="B15" t="s">
        <v>399</v>
      </c>
      <c r="C15" s="69">
        <f>'Hilux Vtas.'!L8</f>
        <v>6577.2</v>
      </c>
    </row>
    <row r="16" spans="2:6" x14ac:dyDescent="0.25">
      <c r="B16" t="s">
        <v>658</v>
      </c>
      <c r="C16" s="69">
        <f>'Ram RP'!K8</f>
        <v>3698.15</v>
      </c>
    </row>
    <row r="17" spans="2:6" x14ac:dyDescent="0.25">
      <c r="B17" t="s">
        <v>350</v>
      </c>
      <c r="C17" s="69">
        <f>'NP300'!L8</f>
        <v>1496.62</v>
      </c>
    </row>
    <row r="18" spans="2:6" x14ac:dyDescent="0.25">
      <c r="B18" t="s">
        <v>506</v>
      </c>
      <c r="C18" s="69">
        <v>0</v>
      </c>
    </row>
    <row r="19" spans="2:6" x14ac:dyDescent="0.25">
      <c r="B19" t="s">
        <v>448</v>
      </c>
      <c r="C19" s="69">
        <v>0</v>
      </c>
    </row>
    <row r="20" spans="2:6" x14ac:dyDescent="0.25">
      <c r="B20" t="s">
        <v>679</v>
      </c>
      <c r="C20" s="69">
        <f>'Retro CASE'!K8</f>
        <v>2419.4699999999998</v>
      </c>
    </row>
    <row r="21" spans="2:6" x14ac:dyDescent="0.25">
      <c r="B21" t="s">
        <v>323</v>
      </c>
      <c r="C21" s="69">
        <v>0</v>
      </c>
    </row>
    <row r="22" spans="2:6" x14ac:dyDescent="0.25">
      <c r="B22" t="s">
        <v>459</v>
      </c>
      <c r="C22" s="69">
        <v>0</v>
      </c>
    </row>
    <row r="23" spans="2:6" x14ac:dyDescent="0.25">
      <c r="B23" t="s">
        <v>205</v>
      </c>
      <c r="C23" s="84">
        <f>'Equipos en Gral.'!L8</f>
        <v>2643.51</v>
      </c>
    </row>
    <row r="24" spans="2:6" x14ac:dyDescent="0.25">
      <c r="B24" s="79" t="s">
        <v>676</v>
      </c>
      <c r="C24" s="83">
        <f>SUM(C3:C23)</f>
        <v>55025.010000000009</v>
      </c>
    </row>
    <row r="25" spans="2:6" x14ac:dyDescent="0.25">
      <c r="B25" s="79"/>
      <c r="C25" s="83"/>
    </row>
    <row r="26" spans="2:6" x14ac:dyDescent="0.25">
      <c r="B26" s="261" t="s">
        <v>674</v>
      </c>
      <c r="C26" s="261"/>
    </row>
    <row r="27" spans="2:6" x14ac:dyDescent="0.25">
      <c r="B27" s="80" t="s">
        <v>201</v>
      </c>
      <c r="C27" s="80" t="s">
        <v>202</v>
      </c>
    </row>
    <row r="28" spans="2:6" x14ac:dyDescent="0.25">
      <c r="B28" s="85" t="s">
        <v>315</v>
      </c>
      <c r="C28" s="86">
        <f>'HidroJet 1'!L9</f>
        <v>1268.3499999999999</v>
      </c>
    </row>
    <row r="29" spans="2:6" x14ac:dyDescent="0.25">
      <c r="B29" s="85" t="s">
        <v>542</v>
      </c>
      <c r="C29" s="86">
        <v>0</v>
      </c>
    </row>
    <row r="30" spans="2:6" x14ac:dyDescent="0.25">
      <c r="B30" s="85" t="s">
        <v>255</v>
      </c>
      <c r="C30" s="86">
        <f>'Pipa 3'!L19</f>
        <v>10207.129999999999</v>
      </c>
      <c r="E30" s="79" t="s">
        <v>276</v>
      </c>
      <c r="F30" s="69">
        <f>'HidroJet 1'!J9+'Pipa 3'!J19+'Pipa 5'!J12+'Pipa 6'!J11+'Pipa 13'!J14+'Guzzler 2'!J9+'Guzzler 10'!J19+'Guzzler 11'!J18+'NP300'!J12+Beat!I8+Ranger!I9+'Equipos en Gral.'!J10</f>
        <v>184971.36000000002</v>
      </c>
    </row>
    <row r="31" spans="2:6" x14ac:dyDescent="0.25">
      <c r="B31" s="85" t="s">
        <v>222</v>
      </c>
      <c r="C31" s="86">
        <v>0</v>
      </c>
      <c r="E31" s="79" t="s">
        <v>30</v>
      </c>
      <c r="F31" s="69">
        <f>'HidroJet 1'!K9+'Pipa 3'!K19+'Pipa 5'!K12+'Pipa 6'!K11+'Pipa 13'!K14+'Guzzler 2'!K9+'Guzzler 10'!K19+'Guzzler 11'!K18+'NP300'!K12+Beat!J8+Ranger!J9+'Equipos en Gral.'!K10</f>
        <v>31989.530000000002</v>
      </c>
    </row>
    <row r="32" spans="2:6" x14ac:dyDescent="0.25">
      <c r="B32" s="85" t="s">
        <v>274</v>
      </c>
      <c r="C32" s="86">
        <f>'Pipa 5'!L12</f>
        <v>1048.3499999999999</v>
      </c>
    </row>
    <row r="33" spans="2:3" x14ac:dyDescent="0.25">
      <c r="B33" s="85" t="s">
        <v>275</v>
      </c>
      <c r="C33" s="86">
        <f>'Pipa 6'!L11</f>
        <v>10274.34</v>
      </c>
    </row>
    <row r="34" spans="2:3" x14ac:dyDescent="0.25">
      <c r="B34" s="85" t="s">
        <v>434</v>
      </c>
      <c r="C34" s="86">
        <v>0</v>
      </c>
    </row>
    <row r="35" spans="2:3" x14ac:dyDescent="0.25">
      <c r="B35" t="s">
        <v>203</v>
      </c>
      <c r="C35" s="69">
        <f>'Pipa 13'!L14</f>
        <v>116863.48</v>
      </c>
    </row>
    <row r="36" spans="2:3" x14ac:dyDescent="0.25">
      <c r="B36" t="s">
        <v>204</v>
      </c>
      <c r="C36" s="69">
        <f>'Guzzler 2'!L9</f>
        <v>3041.36</v>
      </c>
    </row>
    <row r="37" spans="2:3" x14ac:dyDescent="0.25">
      <c r="B37" t="s">
        <v>218</v>
      </c>
      <c r="C37" s="69">
        <f>'Guzzler 10'!L19</f>
        <v>48339.76</v>
      </c>
    </row>
    <row r="38" spans="2:3" x14ac:dyDescent="0.25">
      <c r="B38" t="s">
        <v>291</v>
      </c>
      <c r="C38" s="69">
        <f>'Guzzler 11'!L18</f>
        <v>9313.48</v>
      </c>
    </row>
    <row r="39" spans="2:3" x14ac:dyDescent="0.25">
      <c r="B39" t="s">
        <v>348</v>
      </c>
      <c r="C39" s="69">
        <v>0</v>
      </c>
    </row>
    <row r="40" spans="2:3" x14ac:dyDescent="0.25">
      <c r="B40" t="s">
        <v>399</v>
      </c>
      <c r="C40" s="69">
        <v>0</v>
      </c>
    </row>
    <row r="41" spans="2:3" x14ac:dyDescent="0.25">
      <c r="B41" t="s">
        <v>658</v>
      </c>
      <c r="C41" s="69">
        <v>0</v>
      </c>
    </row>
    <row r="42" spans="2:3" x14ac:dyDescent="0.25">
      <c r="B42" t="s">
        <v>350</v>
      </c>
      <c r="C42" s="69">
        <f>'NP300'!L12</f>
        <v>4770.08</v>
      </c>
    </row>
    <row r="43" spans="2:3" x14ac:dyDescent="0.25">
      <c r="B43" t="s">
        <v>506</v>
      </c>
      <c r="C43" s="69">
        <f>Beat!K8</f>
        <v>717.52</v>
      </c>
    </row>
    <row r="44" spans="2:3" x14ac:dyDescent="0.25">
      <c r="B44" t="s">
        <v>448</v>
      </c>
      <c r="C44" s="69">
        <v>0</v>
      </c>
    </row>
    <row r="45" spans="2:3" x14ac:dyDescent="0.25">
      <c r="B45" t="s">
        <v>323</v>
      </c>
      <c r="C45" s="69">
        <v>0</v>
      </c>
    </row>
    <row r="46" spans="2:3" x14ac:dyDescent="0.25">
      <c r="B46" t="s">
        <v>459</v>
      </c>
      <c r="C46" s="69">
        <f>Ranger!K9</f>
        <v>7741.7199999999993</v>
      </c>
    </row>
    <row r="47" spans="2:3" x14ac:dyDescent="0.25">
      <c r="B47" t="s">
        <v>205</v>
      </c>
      <c r="C47" s="84">
        <f>'Equipos en Gral.'!L10</f>
        <v>3375.32</v>
      </c>
    </row>
    <row r="48" spans="2:3" x14ac:dyDescent="0.25">
      <c r="B48" s="79" t="s">
        <v>677</v>
      </c>
      <c r="C48" s="83">
        <f>SUM(C28:C47)</f>
        <v>216960.88999999998</v>
      </c>
    </row>
    <row r="49" spans="2:6" x14ac:dyDescent="0.25">
      <c r="B49" s="79"/>
      <c r="C49" s="83"/>
    </row>
    <row r="50" spans="2:6" x14ac:dyDescent="0.25">
      <c r="B50" s="261" t="s">
        <v>675</v>
      </c>
      <c r="C50" s="261"/>
    </row>
    <row r="51" spans="2:6" x14ac:dyDescent="0.25">
      <c r="B51" s="80" t="s">
        <v>201</v>
      </c>
      <c r="C51" s="80" t="s">
        <v>202</v>
      </c>
    </row>
    <row r="52" spans="2:6" x14ac:dyDescent="0.25">
      <c r="B52" s="85" t="s">
        <v>315</v>
      </c>
      <c r="C52" s="86">
        <v>0</v>
      </c>
    </row>
    <row r="53" spans="2:6" x14ac:dyDescent="0.25">
      <c r="B53" s="85" t="s">
        <v>542</v>
      </c>
      <c r="C53" s="86">
        <v>0</v>
      </c>
    </row>
    <row r="54" spans="2:6" x14ac:dyDescent="0.25">
      <c r="B54" s="85" t="s">
        <v>255</v>
      </c>
      <c r="C54" s="86">
        <v>0</v>
      </c>
      <c r="E54" s="79" t="s">
        <v>276</v>
      </c>
      <c r="F54" s="69">
        <f>'Pipa 4'!J13+'Pipa 5'!J14+'Pipa 13'!J22+'Guzzler 2'!J13+'Guzzler 10'!J22+'Guzzler 11'!J21+'Volteo Sterling'!J12+'Equipos en Gral.'!J16</f>
        <v>72958</v>
      </c>
    </row>
    <row r="55" spans="2:6" x14ac:dyDescent="0.25">
      <c r="B55" s="85" t="s">
        <v>222</v>
      </c>
      <c r="C55" s="86">
        <f>'Pipa 4'!L13</f>
        <v>6555.05</v>
      </c>
      <c r="E55" s="79" t="s">
        <v>30</v>
      </c>
      <c r="F55" s="69">
        <f>'Pipa 4'!K13+'Pipa 5'!K14+'Pipa 13'!K22+'Guzzler 2'!K13+'Guzzler 10'!K22+'Guzzler 11'!K21+'Volteo Sterling'!K12+'Equipos en Gral.'!K16</f>
        <v>7698.6399999999994</v>
      </c>
    </row>
    <row r="56" spans="2:6" x14ac:dyDescent="0.25">
      <c r="B56" s="85" t="s">
        <v>274</v>
      </c>
      <c r="C56" s="86">
        <f>'Pipa 5'!L14</f>
        <v>1821.11</v>
      </c>
    </row>
    <row r="57" spans="2:6" x14ac:dyDescent="0.25">
      <c r="B57" s="85" t="s">
        <v>275</v>
      </c>
      <c r="C57" s="86">
        <v>0</v>
      </c>
    </row>
    <row r="58" spans="2:6" x14ac:dyDescent="0.25">
      <c r="B58" s="85" t="s">
        <v>434</v>
      </c>
      <c r="C58" s="86">
        <v>0</v>
      </c>
    </row>
    <row r="59" spans="2:6" x14ac:dyDescent="0.25">
      <c r="B59" t="s">
        <v>203</v>
      </c>
      <c r="C59" s="69">
        <f>'Pipa 13'!L22</f>
        <v>13012.78</v>
      </c>
    </row>
    <row r="60" spans="2:6" x14ac:dyDescent="0.25">
      <c r="B60" t="s">
        <v>204</v>
      </c>
      <c r="C60" s="69">
        <f>'Guzzler 2'!L13</f>
        <v>15841.4</v>
      </c>
    </row>
    <row r="61" spans="2:6" x14ac:dyDescent="0.25">
      <c r="B61" t="s">
        <v>218</v>
      </c>
      <c r="C61" s="69">
        <f>'Guzzler 10'!L22</f>
        <v>1709.14</v>
      </c>
    </row>
    <row r="62" spans="2:6" x14ac:dyDescent="0.25">
      <c r="B62" t="s">
        <v>291</v>
      </c>
      <c r="C62" s="69">
        <f>'Guzzler 11'!L21</f>
        <v>1507.86</v>
      </c>
    </row>
    <row r="63" spans="2:6" x14ac:dyDescent="0.25">
      <c r="B63" t="s">
        <v>348</v>
      </c>
      <c r="C63" s="69">
        <v>0</v>
      </c>
    </row>
    <row r="64" spans="2:6" x14ac:dyDescent="0.25">
      <c r="B64" t="s">
        <v>399</v>
      </c>
      <c r="C64" s="69">
        <v>0</v>
      </c>
    </row>
    <row r="65" spans="2:6" x14ac:dyDescent="0.25">
      <c r="B65" t="s">
        <v>658</v>
      </c>
      <c r="C65" s="69">
        <v>0</v>
      </c>
    </row>
    <row r="66" spans="2:6" x14ac:dyDescent="0.25">
      <c r="B66" t="s">
        <v>350</v>
      </c>
      <c r="C66" s="69">
        <v>0</v>
      </c>
    </row>
    <row r="67" spans="2:6" x14ac:dyDescent="0.25">
      <c r="B67" t="s">
        <v>506</v>
      </c>
      <c r="C67" s="69">
        <v>0</v>
      </c>
    </row>
    <row r="68" spans="2:6" x14ac:dyDescent="0.25">
      <c r="B68" t="s">
        <v>448</v>
      </c>
      <c r="C68" s="69">
        <v>0</v>
      </c>
    </row>
    <row r="69" spans="2:6" x14ac:dyDescent="0.25">
      <c r="B69" t="s">
        <v>323</v>
      </c>
      <c r="C69" s="69">
        <f>'Volteo Sterling'!L12</f>
        <v>6602</v>
      </c>
    </row>
    <row r="70" spans="2:6" x14ac:dyDescent="0.25">
      <c r="B70" t="s">
        <v>459</v>
      </c>
      <c r="C70" s="69">
        <v>0</v>
      </c>
    </row>
    <row r="71" spans="2:6" x14ac:dyDescent="0.25">
      <c r="B71" t="s">
        <v>205</v>
      </c>
      <c r="C71" s="84">
        <f>'Equipos en Gral.'!L16</f>
        <v>33607.300000000003</v>
      </c>
    </row>
    <row r="72" spans="2:6" x14ac:dyDescent="0.25">
      <c r="B72" s="79" t="s">
        <v>678</v>
      </c>
      <c r="C72" s="83">
        <f>SUM(C52:C71)</f>
        <v>80656.640000000014</v>
      </c>
    </row>
    <row r="74" spans="2:6" x14ac:dyDescent="0.25">
      <c r="B74" s="261" t="s">
        <v>340</v>
      </c>
      <c r="C74" s="261"/>
    </row>
    <row r="75" spans="2:6" x14ac:dyDescent="0.25">
      <c r="B75" s="80" t="s">
        <v>201</v>
      </c>
      <c r="C75" s="80" t="s">
        <v>202</v>
      </c>
    </row>
    <row r="76" spans="2:6" x14ac:dyDescent="0.25">
      <c r="B76" s="85" t="s">
        <v>315</v>
      </c>
      <c r="C76" s="86">
        <f>'HidroJet 1'!L12</f>
        <v>1096.26</v>
      </c>
      <c r="F76" s="132"/>
    </row>
    <row r="77" spans="2:6" x14ac:dyDescent="0.25">
      <c r="B77" s="85" t="s">
        <v>255</v>
      </c>
      <c r="C77" s="86">
        <f>'Pipa 3'!L21</f>
        <v>276.87</v>
      </c>
      <c r="F77" s="132"/>
    </row>
    <row r="78" spans="2:6" x14ac:dyDescent="0.25">
      <c r="B78" s="85" t="s">
        <v>222</v>
      </c>
      <c r="C78" s="86">
        <f>'Pipa 4'!L16</f>
        <v>3847.51</v>
      </c>
      <c r="F78" s="69"/>
    </row>
    <row r="79" spans="2:6" x14ac:dyDescent="0.25">
      <c r="B79" s="85" t="s">
        <v>274</v>
      </c>
      <c r="C79" s="86">
        <f>'Pipa 5'!L21</f>
        <v>27099.82</v>
      </c>
    </row>
    <row r="80" spans="2:6" x14ac:dyDescent="0.25">
      <c r="B80" s="85" t="s">
        <v>275</v>
      </c>
      <c r="C80" s="86">
        <f>'Pipa 6'!L14</f>
        <v>6930.21</v>
      </c>
    </row>
    <row r="81" spans="2:7" x14ac:dyDescent="0.25">
      <c r="B81" t="s">
        <v>203</v>
      </c>
      <c r="C81" s="69">
        <f>'Pipa 13'!L29</f>
        <v>11715.26</v>
      </c>
      <c r="F81" s="79" t="s">
        <v>276</v>
      </c>
      <c r="G81" s="83">
        <f>'HidroJet 1'!J12+'Pipa 3'!J21+'Pipa 4'!J16+'Pipa 5'!J21+'Pipa 6'!J14+'Pipa 13'!J29+'Guzzler 2'!J18+'Guzzler 10'!J27+'Guzzler 11'!J25+'Volteo Sterling'!J15+'Equipos en Gral.'!J24+'Hilux Mtto.'!J9</f>
        <v>87475.75</v>
      </c>
    </row>
    <row r="82" spans="2:7" x14ac:dyDescent="0.25">
      <c r="B82" t="s">
        <v>204</v>
      </c>
      <c r="C82" s="69">
        <f>'Guzzler 2'!L18</f>
        <v>27032.19</v>
      </c>
      <c r="F82" s="79" t="s">
        <v>30</v>
      </c>
      <c r="G82" s="83">
        <f>'HidroJet 1'!K12+'Pipa 3'!K21+'Pipa 4'!K16+'Pipa 5'!K21+'Pipa 6'!K14+'Pipa 13'!K29+'Guzzler 2'!K18+'Guzzler 10'!K27+'Guzzler 11'!K25+'Volteo Sterling'!K15+'Equipos en Gral.'!K24</f>
        <v>33043.130000000005</v>
      </c>
    </row>
    <row r="83" spans="2:7" x14ac:dyDescent="0.25">
      <c r="B83" t="s">
        <v>218</v>
      </c>
      <c r="C83" s="69">
        <f>'Guzzler 10'!L27</f>
        <v>11485.6</v>
      </c>
    </row>
    <row r="84" spans="2:7" x14ac:dyDescent="0.25">
      <c r="B84" t="s">
        <v>291</v>
      </c>
      <c r="C84" s="69">
        <f>'Guzzler 11'!L25</f>
        <v>2520.16</v>
      </c>
    </row>
    <row r="85" spans="2:7" x14ac:dyDescent="0.25">
      <c r="B85" t="s">
        <v>348</v>
      </c>
      <c r="C85" s="69">
        <f>'Hilux Mtto.'!J9</f>
        <v>2842.26</v>
      </c>
    </row>
    <row r="86" spans="2:7" x14ac:dyDescent="0.25">
      <c r="B86" t="s">
        <v>323</v>
      </c>
      <c r="C86" s="69">
        <f>'Volteo Sterling'!L15</f>
        <v>1902.6</v>
      </c>
    </row>
    <row r="87" spans="2:7" x14ac:dyDescent="0.25">
      <c r="B87" t="s">
        <v>205</v>
      </c>
      <c r="C87" s="84">
        <f>'Equipos en Gral.'!L24</f>
        <v>23770.14</v>
      </c>
    </row>
    <row r="88" spans="2:7" x14ac:dyDescent="0.25">
      <c r="B88" s="79" t="s">
        <v>324</v>
      </c>
      <c r="C88" s="83">
        <f>SUM(C76:C87)</f>
        <v>120518.88</v>
      </c>
    </row>
    <row r="90" spans="2:7" x14ac:dyDescent="0.25">
      <c r="B90" s="261" t="s">
        <v>341</v>
      </c>
      <c r="C90" s="261"/>
    </row>
    <row r="91" spans="2:7" x14ac:dyDescent="0.25">
      <c r="B91" s="80" t="s">
        <v>201</v>
      </c>
      <c r="C91" s="80" t="s">
        <v>202</v>
      </c>
    </row>
    <row r="92" spans="2:7" x14ac:dyDescent="0.25">
      <c r="B92" s="85" t="s">
        <v>315</v>
      </c>
      <c r="C92" s="86">
        <f>'HidroJet 1'!L15</f>
        <v>2921.29</v>
      </c>
    </row>
    <row r="93" spans="2:7" x14ac:dyDescent="0.25">
      <c r="B93" s="85" t="s">
        <v>255</v>
      </c>
      <c r="C93" s="86">
        <f>'Pipa 3'!L25</f>
        <v>26795.77</v>
      </c>
      <c r="E93" s="79" t="s">
        <v>276</v>
      </c>
      <c r="F93" s="69">
        <f>'HidroJet 1'!J15+'Pipa 3'!J25+'Pipa 4'!J16+'Pipa 5'!J27+'Pipa 6'!J18+'Pipa 12'!J8+'Pipa 13'!J32+'Guzzler 2'!J24+'Guzzler 10'!J31+'Guzzler 11'!J31+'Equipos en Gral.'!J31+'NP300'!J14</f>
        <v>47016.429999999986</v>
      </c>
    </row>
    <row r="94" spans="2:7" x14ac:dyDescent="0.25">
      <c r="B94" s="85" t="s">
        <v>222</v>
      </c>
      <c r="C94" s="86"/>
      <c r="E94" s="79" t="s">
        <v>30</v>
      </c>
      <c r="F94" s="69">
        <f>'HidroJet 1'!K15+'Pipa 3'!K25+'Pipa 5'!K27+'Pipa 6'!K18+'Pipa 12'!K8+'Pipa 13'!K32+'Guzzler 2'!K24+'Guzzler 10'!K31+'Guzzler 11'!K31+'NP300'!K14+'Equipos en Gral.'!K31</f>
        <v>65169.51999999999</v>
      </c>
    </row>
    <row r="95" spans="2:7" x14ac:dyDescent="0.25">
      <c r="B95" s="85" t="s">
        <v>274</v>
      </c>
      <c r="C95" s="86">
        <f>'Pipa 5'!L27</f>
        <v>18534.939999999999</v>
      </c>
    </row>
    <row r="96" spans="2:7" x14ac:dyDescent="0.25">
      <c r="B96" s="85" t="s">
        <v>275</v>
      </c>
      <c r="C96" s="86">
        <f>'Pipa 6'!L18</f>
        <v>17359.760000000002</v>
      </c>
    </row>
    <row r="97" spans="2:6" x14ac:dyDescent="0.25">
      <c r="B97" s="85" t="s">
        <v>434</v>
      </c>
      <c r="C97" s="86">
        <f>'Pipa 12'!L8</f>
        <v>1088.1500000000001</v>
      </c>
    </row>
    <row r="98" spans="2:6" x14ac:dyDescent="0.25">
      <c r="B98" t="s">
        <v>203</v>
      </c>
      <c r="C98" s="69">
        <f>'Pipa 13'!L32</f>
        <v>18849.599999999999</v>
      </c>
    </row>
    <row r="99" spans="2:6" x14ac:dyDescent="0.25">
      <c r="B99" t="s">
        <v>204</v>
      </c>
      <c r="C99" s="69">
        <f>'Guzzler 2'!L24</f>
        <v>8831.66</v>
      </c>
    </row>
    <row r="100" spans="2:6" x14ac:dyDescent="0.25">
      <c r="B100" t="s">
        <v>218</v>
      </c>
      <c r="C100" s="69">
        <f>'Guzzler 10'!L31</f>
        <v>5104.84</v>
      </c>
    </row>
    <row r="101" spans="2:6" x14ac:dyDescent="0.25">
      <c r="B101" t="s">
        <v>291</v>
      </c>
      <c r="C101" s="69">
        <f>'Guzzler 11'!L31</f>
        <v>7971.34</v>
      </c>
    </row>
    <row r="102" spans="2:6" x14ac:dyDescent="0.25">
      <c r="B102" t="s">
        <v>348</v>
      </c>
      <c r="C102" s="69"/>
    </row>
    <row r="103" spans="2:6" x14ac:dyDescent="0.25">
      <c r="B103" t="s">
        <v>399</v>
      </c>
      <c r="C103" s="69"/>
    </row>
    <row r="104" spans="2:6" x14ac:dyDescent="0.25">
      <c r="B104" t="s">
        <v>350</v>
      </c>
      <c r="C104" s="69">
        <f>'NP300'!L14</f>
        <v>574.20000000000005</v>
      </c>
    </row>
    <row r="105" spans="2:6" x14ac:dyDescent="0.25">
      <c r="B105" t="s">
        <v>323</v>
      </c>
      <c r="C105" s="69"/>
    </row>
    <row r="106" spans="2:6" x14ac:dyDescent="0.25">
      <c r="B106" t="s">
        <v>205</v>
      </c>
      <c r="C106" s="84">
        <f>'Equipos en Gral.'!L31</f>
        <v>4154.3999999999996</v>
      </c>
    </row>
    <row r="107" spans="2:6" x14ac:dyDescent="0.25">
      <c r="B107" s="79" t="s">
        <v>466</v>
      </c>
      <c r="C107" s="83">
        <f>SUM(C92:C106)</f>
        <v>112185.95</v>
      </c>
    </row>
    <row r="109" spans="2:6" x14ac:dyDescent="0.25">
      <c r="B109" s="261" t="s">
        <v>439</v>
      </c>
      <c r="C109" s="261"/>
    </row>
    <row r="110" spans="2:6" x14ac:dyDescent="0.25">
      <c r="B110" s="80" t="s">
        <v>201</v>
      </c>
      <c r="C110" s="80" t="s">
        <v>202</v>
      </c>
    </row>
    <row r="111" spans="2:6" x14ac:dyDescent="0.25">
      <c r="B111" s="85" t="s">
        <v>315</v>
      </c>
      <c r="C111" s="86">
        <f>'HidroJet 1'!L17</f>
        <v>2547.36</v>
      </c>
    </row>
    <row r="112" spans="2:6" x14ac:dyDescent="0.25">
      <c r="B112" s="85" t="s">
        <v>255</v>
      </c>
      <c r="C112" s="86">
        <f>'Pipa 3'!L31</f>
        <v>37092.74</v>
      </c>
      <c r="E112" s="79" t="s">
        <v>276</v>
      </c>
      <c r="F112" s="69">
        <f>'HidroJet 1'!J17+'Pipa 3'!J31+'Pipa 5'!J29+'Pipa 6'!J21+'Pipa 13'!J34+'Guzzler 2'!J26+'Guzzler 11'!J33+POLO!I8+'Volteo Sterling'!J19+Ranger!I11+'NP300'!J16+'Equipos en Gral.'!J34</f>
        <v>60617.02</v>
      </c>
    </row>
    <row r="113" spans="2:6" x14ac:dyDescent="0.25">
      <c r="B113" s="85" t="s">
        <v>222</v>
      </c>
      <c r="C113" s="86"/>
      <c r="E113" s="79" t="s">
        <v>30</v>
      </c>
      <c r="F113" s="69">
        <f>'Pipa 3'!K31+'Pipa 5'!K29+'Pipa 6'!K21+'Pipa 13'!K34+'Guzzler 2'!K26+'Guzzler 11'!K33+POLO!J8+'Volteo Sterling'!K19+Ranger!J11+'Equipos en Gral.'!K34</f>
        <v>13544.13</v>
      </c>
    </row>
    <row r="114" spans="2:6" x14ac:dyDescent="0.25">
      <c r="B114" s="85" t="s">
        <v>274</v>
      </c>
      <c r="C114" s="86">
        <f>'Pipa 5'!L29</f>
        <v>1916.97</v>
      </c>
    </row>
    <row r="115" spans="2:6" x14ac:dyDescent="0.25">
      <c r="B115" s="85" t="s">
        <v>275</v>
      </c>
      <c r="C115" s="86">
        <f>'Pipa 6'!L21</f>
        <v>3032.82</v>
      </c>
    </row>
    <row r="116" spans="2:6" x14ac:dyDescent="0.25">
      <c r="B116" s="85" t="s">
        <v>434</v>
      </c>
      <c r="C116" s="86">
        <f>'Pipa 12'!L26</f>
        <v>0</v>
      </c>
    </row>
    <row r="117" spans="2:6" x14ac:dyDescent="0.25">
      <c r="B117" t="s">
        <v>203</v>
      </c>
      <c r="C117" s="69">
        <f>'Pipa 13'!L34</f>
        <v>8581.68</v>
      </c>
    </row>
    <row r="118" spans="2:6" x14ac:dyDescent="0.25">
      <c r="B118" t="s">
        <v>204</v>
      </c>
      <c r="C118" s="69">
        <f>'Guzzler 2'!L26</f>
        <v>2489.91</v>
      </c>
    </row>
    <row r="119" spans="2:6" x14ac:dyDescent="0.25">
      <c r="B119" t="s">
        <v>218</v>
      </c>
      <c r="C119" s="69">
        <f>'Guzzler 10'!L46</f>
        <v>0</v>
      </c>
    </row>
    <row r="120" spans="2:6" x14ac:dyDescent="0.25">
      <c r="B120" t="s">
        <v>291</v>
      </c>
      <c r="C120" s="69">
        <f>'Guzzler 11'!L33</f>
        <v>172.35</v>
      </c>
    </row>
    <row r="121" spans="2:6" x14ac:dyDescent="0.25">
      <c r="B121" t="s">
        <v>348</v>
      </c>
      <c r="C121" s="69"/>
    </row>
    <row r="122" spans="2:6" x14ac:dyDescent="0.25">
      <c r="B122" t="s">
        <v>399</v>
      </c>
      <c r="C122" s="69"/>
    </row>
    <row r="123" spans="2:6" x14ac:dyDescent="0.25">
      <c r="B123" t="s">
        <v>350</v>
      </c>
      <c r="C123" s="69">
        <f>'NP300'!L16</f>
        <v>1943</v>
      </c>
    </row>
    <row r="124" spans="2:6" x14ac:dyDescent="0.25">
      <c r="B124" t="s">
        <v>448</v>
      </c>
      <c r="C124" s="69">
        <f>POLO!K8</f>
        <v>1068</v>
      </c>
    </row>
    <row r="125" spans="2:6" x14ac:dyDescent="0.25">
      <c r="B125" t="s">
        <v>323</v>
      </c>
      <c r="C125" s="69">
        <f>'Volteo Sterling'!L19</f>
        <v>10922</v>
      </c>
    </row>
    <row r="126" spans="2:6" x14ac:dyDescent="0.25">
      <c r="B126" t="s">
        <v>459</v>
      </c>
      <c r="C126" s="69">
        <f>Ranger!K11</f>
        <v>756</v>
      </c>
    </row>
    <row r="127" spans="2:6" x14ac:dyDescent="0.25">
      <c r="B127" t="s">
        <v>205</v>
      </c>
      <c r="C127" s="84">
        <f>'Equipos en Gral.'!L34</f>
        <v>3638.32</v>
      </c>
    </row>
    <row r="128" spans="2:6" x14ac:dyDescent="0.25">
      <c r="B128" s="79" t="s">
        <v>480</v>
      </c>
      <c r="C128" s="83">
        <f>SUM(C111:C127)</f>
        <v>74161.149999999994</v>
      </c>
    </row>
    <row r="130" spans="2:6" x14ac:dyDescent="0.25">
      <c r="B130" s="261" t="s">
        <v>482</v>
      </c>
      <c r="C130" s="261"/>
    </row>
    <row r="131" spans="2:6" x14ac:dyDescent="0.25">
      <c r="B131" s="80" t="s">
        <v>201</v>
      </c>
      <c r="C131" s="80" t="s">
        <v>202</v>
      </c>
    </row>
    <row r="132" spans="2:6" x14ac:dyDescent="0.25">
      <c r="B132" s="85" t="s">
        <v>315</v>
      </c>
      <c r="C132" s="86">
        <f>'HidroJet 1'!L19</f>
        <v>944.1</v>
      </c>
    </row>
    <row r="133" spans="2:6" x14ac:dyDescent="0.25">
      <c r="B133" s="85" t="s">
        <v>542</v>
      </c>
      <c r="C133" s="86">
        <f>'HidroJet 8'!L12</f>
        <v>9000</v>
      </c>
    </row>
    <row r="134" spans="2:6" x14ac:dyDescent="0.25">
      <c r="B134" s="85" t="s">
        <v>255</v>
      </c>
      <c r="C134" s="86">
        <f>'Pipa 3'!L38</f>
        <v>19308.379999999997</v>
      </c>
      <c r="E134" s="79" t="s">
        <v>276</v>
      </c>
      <c r="F134" s="69">
        <f>'HidroJet 1'!J19+'HidroJet 8'!J12+'Pipa 3'!J38+'Pipa 5'!J32+'Pipa 6'!J27+'Pipa 13'!J39+'Guzzler 2'!J31+'Guzzler 10'!J34+'Guzzler 11'!J36+'Hilux Mtto.'!J12+'Hilux Vtas.'!J10+'NP300'!J18+Beat!I10+'Volteo Sterling'!J21+'Equipos en Gral.'!J43</f>
        <v>90907.78</v>
      </c>
    </row>
    <row r="135" spans="2:6" x14ac:dyDescent="0.25">
      <c r="B135" s="85" t="s">
        <v>222</v>
      </c>
      <c r="C135" s="86">
        <v>0</v>
      </c>
      <c r="E135" s="79" t="s">
        <v>30</v>
      </c>
      <c r="F135" s="69">
        <f>'HidroJet 1'!K19+'HidroJet 8'!K12+'Pipa 3'!K38+'Pipa 5'!K32+'Pipa 6'!K27+'Pipa 13'!K39+'Guzzler 2'!K31+'Guzzler 10'!K34+'Guzzler 11'!K36+'Hilux Mtto.'!K12+'Hilux Vtas.'!K10+'NP300'!K18+Beat!J10+'Volteo Sterling'!K21+'Equipos en Gral.'!K43</f>
        <v>58928.12</v>
      </c>
    </row>
    <row r="136" spans="2:6" x14ac:dyDescent="0.25">
      <c r="B136" s="85" t="s">
        <v>274</v>
      </c>
      <c r="C136" s="86">
        <f>'Pipa 5'!L32</f>
        <v>1185.5</v>
      </c>
    </row>
    <row r="137" spans="2:6" x14ac:dyDescent="0.25">
      <c r="B137" s="85" t="s">
        <v>275</v>
      </c>
      <c r="C137" s="86">
        <f>'Pipa 6'!L27</f>
        <v>41368.57</v>
      </c>
    </row>
    <row r="138" spans="2:6" x14ac:dyDescent="0.25">
      <c r="B138" s="85" t="s">
        <v>434</v>
      </c>
      <c r="C138" s="86">
        <v>0</v>
      </c>
    </row>
    <row r="139" spans="2:6" x14ac:dyDescent="0.25">
      <c r="B139" t="s">
        <v>203</v>
      </c>
      <c r="C139" s="69">
        <f>'Pipa 13'!L39</f>
        <v>42827.22</v>
      </c>
    </row>
    <row r="140" spans="2:6" x14ac:dyDescent="0.25">
      <c r="B140" t="s">
        <v>204</v>
      </c>
      <c r="C140" s="69">
        <f>'Guzzler 2'!L31</f>
        <v>5937.5</v>
      </c>
    </row>
    <row r="141" spans="2:6" x14ac:dyDescent="0.25">
      <c r="B141" t="s">
        <v>218</v>
      </c>
      <c r="C141" s="69">
        <f>'Guzzler 10'!L34</f>
        <v>1740.25</v>
      </c>
    </row>
    <row r="142" spans="2:6" x14ac:dyDescent="0.25">
      <c r="B142" t="s">
        <v>291</v>
      </c>
      <c r="C142" s="69">
        <f>'Guzzler 11'!L36</f>
        <v>3243.88</v>
      </c>
    </row>
    <row r="143" spans="2:6" x14ac:dyDescent="0.25">
      <c r="B143" t="s">
        <v>348</v>
      </c>
      <c r="C143" s="69">
        <f>'Hilux Mtto.'!L12</f>
        <v>5684</v>
      </c>
    </row>
    <row r="144" spans="2:6" x14ac:dyDescent="0.25">
      <c r="B144" t="s">
        <v>399</v>
      </c>
      <c r="C144" s="69">
        <f>'Hilux Vtas.'!L10</f>
        <v>599</v>
      </c>
    </row>
    <row r="145" spans="2:6" x14ac:dyDescent="0.25">
      <c r="B145" t="s">
        <v>350</v>
      </c>
      <c r="C145" s="69">
        <f>'NP300'!L18</f>
        <v>6000</v>
      </c>
    </row>
    <row r="146" spans="2:6" x14ac:dyDescent="0.25">
      <c r="B146" t="s">
        <v>506</v>
      </c>
      <c r="C146" s="69">
        <f>Beat!K10</f>
        <v>1980</v>
      </c>
    </row>
    <row r="147" spans="2:6" x14ac:dyDescent="0.25">
      <c r="B147" t="s">
        <v>448</v>
      </c>
      <c r="C147" s="69">
        <v>0</v>
      </c>
    </row>
    <row r="148" spans="2:6" x14ac:dyDescent="0.25">
      <c r="B148" t="s">
        <v>323</v>
      </c>
      <c r="C148" s="69">
        <f>'Volteo Sterling'!L21</f>
        <v>2600</v>
      </c>
    </row>
    <row r="149" spans="2:6" x14ac:dyDescent="0.25">
      <c r="B149" t="s">
        <v>459</v>
      </c>
      <c r="C149" s="69">
        <v>0</v>
      </c>
    </row>
    <row r="150" spans="2:6" x14ac:dyDescent="0.25">
      <c r="B150" t="s">
        <v>205</v>
      </c>
      <c r="C150" s="84">
        <f>'Equipos en Gral.'!L43</f>
        <v>7417.5</v>
      </c>
    </row>
    <row r="151" spans="2:6" x14ac:dyDescent="0.25">
      <c r="B151" s="79" t="s">
        <v>621</v>
      </c>
      <c r="C151" s="83">
        <f>SUM(C132:C150)</f>
        <v>149835.9</v>
      </c>
    </row>
    <row r="153" spans="2:6" x14ac:dyDescent="0.25">
      <c r="B153" s="261" t="s">
        <v>570</v>
      </c>
      <c r="C153" s="261"/>
    </row>
    <row r="154" spans="2:6" x14ac:dyDescent="0.25">
      <c r="B154" s="80" t="s">
        <v>201</v>
      </c>
      <c r="C154" s="80" t="s">
        <v>202</v>
      </c>
    </row>
    <row r="155" spans="2:6" x14ac:dyDescent="0.25">
      <c r="B155" s="85" t="s">
        <v>315</v>
      </c>
      <c r="C155" s="86">
        <f>'HidroJet 1'!L22</f>
        <v>2447.1350000000002</v>
      </c>
    </row>
    <row r="156" spans="2:6" x14ac:dyDescent="0.25">
      <c r="B156" s="85" t="s">
        <v>542</v>
      </c>
      <c r="C156" s="86">
        <f>'HidroJet 8'!L14</f>
        <v>11020</v>
      </c>
    </row>
    <row r="157" spans="2:6" x14ac:dyDescent="0.25">
      <c r="B157" s="85" t="s">
        <v>255</v>
      </c>
      <c r="C157" s="86">
        <v>0</v>
      </c>
      <c r="E157" s="79" t="s">
        <v>276</v>
      </c>
      <c r="F157" s="69">
        <f>'HidroJet 1'!J22+'HidroJet 8'!J14+'Pipa 5'!J38+'Pipa 6'!J31+'Pipa 12'!J10+'Pipa 13'!J41+'Guzzler 10'!J36+'Guzzler 11'!J45+'NP300'!J20+'Volteo Sterling'!J25+'Equipos en Gral.'!J49</f>
        <v>62749.460000000006</v>
      </c>
    </row>
    <row r="158" spans="2:6" x14ac:dyDescent="0.25">
      <c r="B158" s="85" t="s">
        <v>222</v>
      </c>
      <c r="C158" s="86">
        <v>0</v>
      </c>
      <c r="E158" s="79" t="s">
        <v>30</v>
      </c>
      <c r="F158" s="69">
        <f>'HidroJet 1'!K22+'HidroJet 8'!K14+'Pipa 5'!K38+'Pipa 6'!K31+'Pipa 12'!K10+'Pipa 13'!K41+'Guzzler 10'!K36+'Guzzler 11'!K45+'NP300'!K20+'Volteo Sterling'!K25+'Equipos en Gral.'!K49</f>
        <v>67208</v>
      </c>
    </row>
    <row r="159" spans="2:6" x14ac:dyDescent="0.25">
      <c r="B159" s="85" t="s">
        <v>274</v>
      </c>
      <c r="C159" s="86">
        <f>'Pipa 5'!L38</f>
        <v>23831.735000000001</v>
      </c>
    </row>
    <row r="160" spans="2:6" x14ac:dyDescent="0.25">
      <c r="B160" s="85" t="s">
        <v>275</v>
      </c>
      <c r="C160" s="86">
        <f>'Pipa 6'!L31</f>
        <v>37421.75</v>
      </c>
    </row>
    <row r="161" spans="2:3" x14ac:dyDescent="0.25">
      <c r="B161" s="85" t="s">
        <v>434</v>
      </c>
      <c r="C161" s="86">
        <f>'Pipa 12'!L10</f>
        <v>11714.77</v>
      </c>
    </row>
    <row r="162" spans="2:3" x14ac:dyDescent="0.25">
      <c r="B162" t="s">
        <v>203</v>
      </c>
      <c r="C162" s="69">
        <f>'Pipa 13'!L41</f>
        <v>238.96</v>
      </c>
    </row>
    <row r="163" spans="2:3" x14ac:dyDescent="0.25">
      <c r="B163" t="s">
        <v>204</v>
      </c>
      <c r="C163" s="69">
        <v>0</v>
      </c>
    </row>
    <row r="164" spans="2:3" x14ac:dyDescent="0.25">
      <c r="B164" t="s">
        <v>218</v>
      </c>
      <c r="C164" s="69">
        <f>'Guzzler 10'!L36</f>
        <v>4050</v>
      </c>
    </row>
    <row r="165" spans="2:3" x14ac:dyDescent="0.25">
      <c r="B165" t="s">
        <v>291</v>
      </c>
      <c r="C165" s="69">
        <f>'Guzzler 11'!L45</f>
        <v>10755.64</v>
      </c>
    </row>
    <row r="166" spans="2:3" x14ac:dyDescent="0.25">
      <c r="B166" t="s">
        <v>348</v>
      </c>
      <c r="C166" s="69">
        <v>0</v>
      </c>
    </row>
    <row r="167" spans="2:3" x14ac:dyDescent="0.25">
      <c r="B167" t="s">
        <v>399</v>
      </c>
      <c r="C167" s="69">
        <v>0</v>
      </c>
    </row>
    <row r="168" spans="2:3" x14ac:dyDescent="0.25">
      <c r="B168" t="s">
        <v>658</v>
      </c>
      <c r="C168" s="69">
        <v>0</v>
      </c>
    </row>
    <row r="169" spans="2:3" x14ac:dyDescent="0.25">
      <c r="B169" t="s">
        <v>350</v>
      </c>
      <c r="C169" s="69">
        <f>'NP300'!L20</f>
        <v>1160</v>
      </c>
    </row>
    <row r="170" spans="2:3" x14ac:dyDescent="0.25">
      <c r="B170" t="s">
        <v>506</v>
      </c>
      <c r="C170" s="69">
        <v>0</v>
      </c>
    </row>
    <row r="171" spans="2:3" x14ac:dyDescent="0.25">
      <c r="B171" t="s">
        <v>448</v>
      </c>
      <c r="C171" s="69">
        <v>0</v>
      </c>
    </row>
    <row r="172" spans="2:3" x14ac:dyDescent="0.25">
      <c r="B172" t="s">
        <v>323</v>
      </c>
      <c r="C172" s="69">
        <f>'Volteo Sterling'!L25</f>
        <v>17422</v>
      </c>
    </row>
    <row r="173" spans="2:3" x14ac:dyDescent="0.25">
      <c r="B173" t="s">
        <v>459</v>
      </c>
      <c r="C173" s="69">
        <v>0</v>
      </c>
    </row>
    <row r="174" spans="2:3" x14ac:dyDescent="0.25">
      <c r="B174" t="s">
        <v>205</v>
      </c>
      <c r="C174" s="84">
        <f>'Equipos en Gral.'!L49</f>
        <v>9895.4699999999993</v>
      </c>
    </row>
    <row r="175" spans="2:3" x14ac:dyDescent="0.25">
      <c r="B175" s="79" t="s">
        <v>622</v>
      </c>
      <c r="C175" s="83">
        <f>SUM(C155:C174)</f>
        <v>129957.46</v>
      </c>
    </row>
    <row r="177" spans="2:6" x14ac:dyDescent="0.25">
      <c r="B177" s="261" t="s">
        <v>623</v>
      </c>
      <c r="C177" s="261"/>
    </row>
    <row r="178" spans="2:6" x14ac:dyDescent="0.25">
      <c r="B178" s="80" t="s">
        <v>201</v>
      </c>
      <c r="C178" s="80" t="s">
        <v>202</v>
      </c>
    </row>
    <row r="179" spans="2:6" x14ac:dyDescent="0.25">
      <c r="B179" s="85" t="s">
        <v>315</v>
      </c>
      <c r="C179" s="86">
        <f>'HidroJet 1'!L26</f>
        <v>2162.39</v>
      </c>
    </row>
    <row r="180" spans="2:6" x14ac:dyDescent="0.25">
      <c r="B180" s="85" t="s">
        <v>542</v>
      </c>
      <c r="C180" s="86">
        <f>'HidroJet 8'!L18</f>
        <v>0</v>
      </c>
    </row>
    <row r="181" spans="2:6" x14ac:dyDescent="0.25">
      <c r="B181" s="85" t="s">
        <v>255</v>
      </c>
      <c r="C181" s="86">
        <f>'Pipa 3'!L44</f>
        <v>0</v>
      </c>
      <c r="E181" s="79" t="s">
        <v>276</v>
      </c>
      <c r="F181" s="69">
        <f>'HidroJet 1'!J26+'HidroJet 8'!J18+'Pipa 3'!J44+'Pipa 4'!J21+'Pipa 5'!J42+'Pipa 6'!J36+'Pipa 12'!J16+'Pipa 13'!J48+'Guzzler 2'!J36+'Guzzler 10'!J41+'Guzzler 11'!J50+'Hilux Mtto.'!J15+'Hilux Vtas.'!J15+'Ram RP'!I10+'NP300'!J24+Beat!I13+POLO!I10+'Volteo Sterling'!J29+Ranger!I14+'Equipos en Gral.'!J53</f>
        <v>24767.940000000002</v>
      </c>
    </row>
    <row r="182" spans="2:6" x14ac:dyDescent="0.25">
      <c r="B182" s="85" t="s">
        <v>222</v>
      </c>
      <c r="C182" s="86">
        <f>'Pipa 4'!L21</f>
        <v>0</v>
      </c>
      <c r="E182" s="79" t="s">
        <v>30</v>
      </c>
      <c r="F182" s="69">
        <f>'HidroJet 1'!K26+'HidroJet 8'!K18+'Pipa 3'!K44+'Pipa 4'!K21+'Pipa 5'!K42+'Pipa 6'!K36+'Pipa 12'!K16+'Pipa 13'!K48+'Guzzler 2'!K36+'Guzzler 10'!K41+'Guzzler 11'!K50+'Hilux Mtto.'!K15+'Hilux Vtas.'!K15+'Ram RP'!J10+'NP300'!K24+Beat!J13+POLO!J10+'Volteo Sterling'!K29+Ranger!J14+'Equipos en Gral.'!K53</f>
        <v>28868.340000000004</v>
      </c>
    </row>
    <row r="183" spans="2:6" x14ac:dyDescent="0.25">
      <c r="B183" s="85" t="s">
        <v>274</v>
      </c>
      <c r="C183" s="86">
        <f>'Pipa 5'!L42</f>
        <v>6776.75</v>
      </c>
    </row>
    <row r="184" spans="2:6" x14ac:dyDescent="0.25">
      <c r="B184" s="85" t="s">
        <v>275</v>
      </c>
      <c r="C184" s="86">
        <f>'Pipa 6'!L36</f>
        <v>4410.2300000000005</v>
      </c>
    </row>
    <row r="185" spans="2:6" x14ac:dyDescent="0.25">
      <c r="B185" s="85" t="s">
        <v>434</v>
      </c>
      <c r="C185" s="86">
        <f>'Pipa 12'!L16</f>
        <v>13707.660000000002</v>
      </c>
    </row>
    <row r="186" spans="2:6" x14ac:dyDescent="0.25">
      <c r="B186" t="s">
        <v>203</v>
      </c>
      <c r="C186" s="69">
        <f>'Pipa 13'!L48</f>
        <v>19538</v>
      </c>
    </row>
    <row r="187" spans="2:6" x14ac:dyDescent="0.25">
      <c r="B187" t="s">
        <v>204</v>
      </c>
      <c r="C187" s="69">
        <f>'Guzzler 2'!L36</f>
        <v>0</v>
      </c>
    </row>
    <row r="188" spans="2:6" x14ac:dyDescent="0.25">
      <c r="B188" t="s">
        <v>218</v>
      </c>
      <c r="C188" s="69">
        <f>'Guzzler 10'!L41</f>
        <v>0</v>
      </c>
    </row>
    <row r="189" spans="2:6" x14ac:dyDescent="0.25">
      <c r="B189" t="s">
        <v>291</v>
      </c>
      <c r="C189" s="69">
        <f>'Guzzler 11'!L50</f>
        <v>0</v>
      </c>
    </row>
    <row r="190" spans="2:6" x14ac:dyDescent="0.25">
      <c r="B190" t="s">
        <v>348</v>
      </c>
      <c r="C190" s="69">
        <f>'Hilux Mtto.'!L15</f>
        <v>0</v>
      </c>
    </row>
    <row r="191" spans="2:6" x14ac:dyDescent="0.25">
      <c r="B191" t="s">
        <v>399</v>
      </c>
      <c r="C191" s="69">
        <f>'Hilux Vtas.'!L15</f>
        <v>0</v>
      </c>
    </row>
    <row r="192" spans="2:6" x14ac:dyDescent="0.25">
      <c r="B192" t="s">
        <v>658</v>
      </c>
      <c r="C192" s="69">
        <f>'Ram RP'!K10</f>
        <v>343.65</v>
      </c>
    </row>
    <row r="193" spans="2:3" x14ac:dyDescent="0.25">
      <c r="B193" t="s">
        <v>350</v>
      </c>
      <c r="C193" s="69">
        <f>'NP300'!L24</f>
        <v>0</v>
      </c>
    </row>
    <row r="194" spans="2:3" x14ac:dyDescent="0.25">
      <c r="B194" t="s">
        <v>506</v>
      </c>
      <c r="C194" s="69">
        <f>Beat!K13</f>
        <v>0</v>
      </c>
    </row>
    <row r="195" spans="2:3" x14ac:dyDescent="0.25">
      <c r="B195" t="s">
        <v>448</v>
      </c>
      <c r="C195" s="69">
        <f>POLO!K10</f>
        <v>3484</v>
      </c>
    </row>
    <row r="196" spans="2:3" x14ac:dyDescent="0.25">
      <c r="B196" t="s">
        <v>323</v>
      </c>
      <c r="C196" s="69">
        <f>'Volteo Sterling'!L29</f>
        <v>0</v>
      </c>
    </row>
    <row r="197" spans="2:3" x14ac:dyDescent="0.25">
      <c r="B197" t="s">
        <v>459</v>
      </c>
      <c r="C197" s="69">
        <f>Ranger!K14</f>
        <v>0</v>
      </c>
    </row>
    <row r="198" spans="2:3" x14ac:dyDescent="0.25">
      <c r="B198" t="s">
        <v>205</v>
      </c>
      <c r="C198" s="84">
        <f>'Equipos en Gral.'!L53</f>
        <v>3213.6</v>
      </c>
    </row>
    <row r="199" spans="2:3" x14ac:dyDescent="0.25">
      <c r="B199" s="79" t="s">
        <v>624</v>
      </c>
      <c r="C199" s="83">
        <f>SUM(C179:C198)</f>
        <v>53636.28</v>
      </c>
    </row>
  </sheetData>
  <mergeCells count="9">
    <mergeCell ref="B1:C1"/>
    <mergeCell ref="B26:C26"/>
    <mergeCell ref="B50:C50"/>
    <mergeCell ref="B177:C177"/>
    <mergeCell ref="B74:C74"/>
    <mergeCell ref="B90:C90"/>
    <mergeCell ref="B109:C109"/>
    <mergeCell ref="B130:C130"/>
    <mergeCell ref="B153:C15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H25"/>
  <sheetViews>
    <sheetView topLeftCell="A2" workbookViewId="0">
      <selection activeCell="D25" sqref="D25"/>
    </sheetView>
  </sheetViews>
  <sheetFormatPr baseColWidth="10" defaultRowHeight="15" x14ac:dyDescent="0.25"/>
  <cols>
    <col min="1" max="1" width="37.7109375" customWidth="1"/>
    <col min="2" max="2" width="12.5703125" bestFit="1" customWidth="1"/>
    <col min="5" max="5" width="12.5703125" bestFit="1" customWidth="1"/>
  </cols>
  <sheetData>
    <row r="2" spans="1:5" x14ac:dyDescent="0.25">
      <c r="A2" s="261" t="s">
        <v>681</v>
      </c>
      <c r="B2" s="261"/>
      <c r="E2" t="s">
        <v>1</v>
      </c>
    </row>
    <row r="3" spans="1:5" x14ac:dyDescent="0.25">
      <c r="A3" s="80" t="s">
        <v>201</v>
      </c>
      <c r="B3" s="80" t="s">
        <v>202</v>
      </c>
      <c r="D3" s="3">
        <v>45292</v>
      </c>
    </row>
    <row r="4" spans="1:5" x14ac:dyDescent="0.25">
      <c r="A4" s="85" t="s">
        <v>315</v>
      </c>
      <c r="B4" s="86">
        <f>'HidroJet 1'!L28</f>
        <v>13386.885</v>
      </c>
      <c r="D4" s="3">
        <v>45323</v>
      </c>
    </row>
    <row r="5" spans="1:5" x14ac:dyDescent="0.25">
      <c r="A5" s="85" t="s">
        <v>542</v>
      </c>
      <c r="B5" s="86">
        <f>'HidroJet 8'!L20</f>
        <v>20020</v>
      </c>
      <c r="D5" s="3">
        <v>45352</v>
      </c>
    </row>
    <row r="6" spans="1:5" x14ac:dyDescent="0.25">
      <c r="A6" s="85" t="s">
        <v>255</v>
      </c>
      <c r="B6" s="86">
        <f>'Pipa 3'!L46</f>
        <v>112310.48999999999</v>
      </c>
      <c r="D6" s="3">
        <v>45383</v>
      </c>
      <c r="E6" s="69">
        <f>'gasto x semana'!C24</f>
        <v>55025.010000000009</v>
      </c>
    </row>
    <row r="7" spans="1:5" x14ac:dyDescent="0.25">
      <c r="A7" s="85" t="s">
        <v>222</v>
      </c>
      <c r="B7" s="86">
        <f>'Pipa 4'!L23</f>
        <v>16496.07</v>
      </c>
      <c r="D7" s="3">
        <v>45413</v>
      </c>
      <c r="E7" s="69">
        <f>'gasto x semana'!C48</f>
        <v>216960.88999999998</v>
      </c>
    </row>
    <row r="8" spans="1:5" x14ac:dyDescent="0.25">
      <c r="A8" s="85" t="s">
        <v>274</v>
      </c>
      <c r="B8" s="86">
        <f>'Pipa 5'!L44</f>
        <v>94131.115000000005</v>
      </c>
      <c r="D8" s="3">
        <v>45444</v>
      </c>
      <c r="E8" s="69">
        <f>'gasto x semana'!C72</f>
        <v>80656.640000000014</v>
      </c>
    </row>
    <row r="9" spans="1:5" x14ac:dyDescent="0.25">
      <c r="A9" s="85" t="s">
        <v>275</v>
      </c>
      <c r="B9" s="86">
        <f>'Pipa 6'!L38</f>
        <v>120797.68000000001</v>
      </c>
      <c r="D9" s="3">
        <v>45474</v>
      </c>
      <c r="E9" s="69">
        <f>'gasto x semana'!C88</f>
        <v>120518.88</v>
      </c>
    </row>
    <row r="10" spans="1:5" x14ac:dyDescent="0.25">
      <c r="A10" s="85" t="s">
        <v>434</v>
      </c>
      <c r="B10" s="86">
        <f>'Pipa 12'!L18</f>
        <v>26510.58</v>
      </c>
      <c r="D10" s="3">
        <v>45505</v>
      </c>
      <c r="E10" s="69">
        <f>'gasto x semana'!C107</f>
        <v>112185.95</v>
      </c>
    </row>
    <row r="11" spans="1:5" x14ac:dyDescent="0.25">
      <c r="A11" t="s">
        <v>203</v>
      </c>
      <c r="B11" s="69">
        <f>'Pipa 13'!L50</f>
        <v>231626.97999999998</v>
      </c>
      <c r="D11" s="3">
        <v>45536</v>
      </c>
      <c r="E11" s="69">
        <f>'gasto x semana'!C128</f>
        <v>74161.149999999994</v>
      </c>
    </row>
    <row r="12" spans="1:5" x14ac:dyDescent="0.25">
      <c r="A12" t="s">
        <v>204</v>
      </c>
      <c r="B12" s="69">
        <f>'Guzzler 2'!L38</f>
        <v>63174.02</v>
      </c>
      <c r="D12" s="3">
        <v>45566</v>
      </c>
      <c r="E12" s="69">
        <f>'gasto x semana'!C151</f>
        <v>149835.9</v>
      </c>
    </row>
    <row r="13" spans="1:5" x14ac:dyDescent="0.25">
      <c r="A13" t="s">
        <v>218</v>
      </c>
      <c r="B13" s="69">
        <f>'Guzzler 10'!L43</f>
        <v>72986.12999999999</v>
      </c>
      <c r="D13" s="3">
        <v>45597</v>
      </c>
      <c r="E13" s="69">
        <f>'gasto x semana'!C175</f>
        <v>129957.46</v>
      </c>
    </row>
    <row r="14" spans="1:5" x14ac:dyDescent="0.25">
      <c r="A14" t="s">
        <v>291</v>
      </c>
      <c r="B14" s="69">
        <f>'Guzzler 11'!L52</f>
        <v>36349.82</v>
      </c>
      <c r="D14" s="3">
        <v>45627</v>
      </c>
      <c r="E14" s="84">
        <f>'gasto x semana'!C199</f>
        <v>53636.28</v>
      </c>
    </row>
    <row r="15" spans="1:5" x14ac:dyDescent="0.25">
      <c r="A15" t="s">
        <v>348</v>
      </c>
      <c r="B15" s="69">
        <f>'Hilux Mtto.'!L17</f>
        <v>8655.6200000000008</v>
      </c>
      <c r="E15" s="132">
        <f>SUM(E3:E14)</f>
        <v>992938.16</v>
      </c>
    </row>
    <row r="16" spans="1:5" x14ac:dyDescent="0.25">
      <c r="A16" t="s">
        <v>399</v>
      </c>
      <c r="B16" s="69">
        <f>'Hilux Vtas.'!L17</f>
        <v>7176.2</v>
      </c>
    </row>
    <row r="17" spans="1:8" x14ac:dyDescent="0.25">
      <c r="A17" t="s">
        <v>658</v>
      </c>
      <c r="B17" s="69">
        <f>'Ram RP'!K12</f>
        <v>4041.8</v>
      </c>
    </row>
    <row r="18" spans="1:8" x14ac:dyDescent="0.25">
      <c r="A18" t="s">
        <v>350</v>
      </c>
      <c r="B18" s="69">
        <f>'NP300'!L26</f>
        <v>15943.900000000001</v>
      </c>
    </row>
    <row r="19" spans="1:8" x14ac:dyDescent="0.25">
      <c r="A19" t="s">
        <v>506</v>
      </c>
      <c r="B19" s="69">
        <f>Beat!K15</f>
        <v>2697.52</v>
      </c>
    </row>
    <row r="20" spans="1:8" x14ac:dyDescent="0.25">
      <c r="A20" t="s">
        <v>448</v>
      </c>
      <c r="B20" s="69">
        <f>POLO!K12</f>
        <v>4552</v>
      </c>
    </row>
    <row r="21" spans="1:8" x14ac:dyDescent="0.25">
      <c r="A21" t="s">
        <v>323</v>
      </c>
      <c r="B21" s="69">
        <f>'Volteo Sterling'!L12+'Volteo Sterling'!L15+'Volteo Sterling'!L19+'Volteo Sterling'!L21+'Volteo Sterling'!L25</f>
        <v>39448.6</v>
      </c>
      <c r="H21" s="69">
        <f>E15-B25</f>
        <v>0</v>
      </c>
    </row>
    <row r="22" spans="1:8" x14ac:dyDescent="0.25">
      <c r="A22" t="s">
        <v>679</v>
      </c>
      <c r="B22" s="69">
        <f>'Retro CASE'!K8</f>
        <v>2419.4699999999998</v>
      </c>
      <c r="H22" s="69"/>
    </row>
    <row r="23" spans="1:8" x14ac:dyDescent="0.25">
      <c r="A23" t="s">
        <v>459</v>
      </c>
      <c r="B23" s="69">
        <f>'gasto x semana'!C22+'gasto x semana'!C46+'gasto x semana'!C70+'gasto x semana'!C126+'gasto x semana'!C149+'gasto x semana'!C173+'gasto x semana'!C197</f>
        <v>8497.7199999999993</v>
      </c>
    </row>
    <row r="24" spans="1:8" x14ac:dyDescent="0.25">
      <c r="A24" t="s">
        <v>205</v>
      </c>
      <c r="B24" s="84">
        <f>'gasto x semana'!C23+'gasto x semana'!C47+'gasto x semana'!C71+'gasto x semana'!C87+'gasto x semana'!C106+'gasto x semana'!C127+'gasto x semana'!C150+'gasto x semana'!C174+'gasto x semana'!C198</f>
        <v>91715.560000000012</v>
      </c>
    </row>
    <row r="25" spans="1:8" x14ac:dyDescent="0.25">
      <c r="A25" s="79" t="s">
        <v>682</v>
      </c>
      <c r="B25" s="83">
        <f>SUM(B4:B24)</f>
        <v>992938.16</v>
      </c>
    </row>
  </sheetData>
  <mergeCells count="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L79"/>
  <sheetViews>
    <sheetView tabSelected="1" view="pageBreakPreview" zoomScale="80" zoomScaleNormal="100" zoomScaleSheetLayoutView="80" workbookViewId="0">
      <pane ySplit="6" topLeftCell="A35" activePane="bottomLeft" state="frozen"/>
      <selection pane="bottomLeft" activeCell="A37" sqref="A37:XFD37"/>
    </sheetView>
  </sheetViews>
  <sheetFormatPr baseColWidth="10" defaultColWidth="4" defaultRowHeight="15" x14ac:dyDescent="0.25"/>
  <cols>
    <col min="1" max="1" width="18.85546875" customWidth="1"/>
    <col min="2" max="2" width="18.7109375" customWidth="1"/>
    <col min="3" max="3" width="43.28515625" customWidth="1"/>
    <col min="4" max="4" width="18.28515625" style="14" customWidth="1"/>
    <col min="5" max="5" width="13.85546875" style="14" customWidth="1"/>
    <col min="6" max="6" width="17.7109375" style="14" customWidth="1"/>
    <col min="7" max="8" width="16.5703125" style="14" customWidth="1"/>
    <col min="9" max="9" width="13.7109375" style="14" customWidth="1"/>
    <col min="10" max="11" width="12.42578125" style="14" customWidth="1"/>
    <col min="12" max="12" width="17" customWidth="1"/>
  </cols>
  <sheetData>
    <row r="4" spans="1:12" ht="15.75" thickBot="1" x14ac:dyDescent="0.3"/>
    <row r="5" spans="1:12" ht="15" customHeight="1" thickBot="1" x14ac:dyDescent="0.3">
      <c r="A5" s="187" t="s">
        <v>20</v>
      </c>
      <c r="B5" s="188"/>
      <c r="C5" s="188"/>
      <c r="D5" s="188"/>
      <c r="E5" s="188"/>
      <c r="F5" s="189"/>
      <c r="G5" s="187" t="s">
        <v>72</v>
      </c>
      <c r="H5" s="188"/>
      <c r="I5" s="188"/>
      <c r="J5" s="188"/>
      <c r="K5" s="188"/>
      <c r="L5" s="189"/>
    </row>
    <row r="6" spans="1:12" s="2" customFormat="1" ht="54" customHeight="1" thickBot="1" x14ac:dyDescent="0.3">
      <c r="A6" s="190" t="s">
        <v>3</v>
      </c>
      <c r="B6" s="191"/>
      <c r="C6" s="191"/>
      <c r="D6" s="9" t="s">
        <v>11</v>
      </c>
      <c r="E6" s="9" t="s">
        <v>10</v>
      </c>
      <c r="F6" s="9" t="s">
        <v>5</v>
      </c>
      <c r="G6" s="6" t="s">
        <v>279</v>
      </c>
      <c r="H6" s="6" t="s">
        <v>316</v>
      </c>
      <c r="I6" s="6" t="s">
        <v>0</v>
      </c>
      <c r="J6" s="6" t="s">
        <v>257</v>
      </c>
      <c r="K6" s="6" t="s">
        <v>258</v>
      </c>
      <c r="L6" s="6" t="s">
        <v>6</v>
      </c>
    </row>
    <row r="7" spans="1:12" s="1" customFormat="1" x14ac:dyDescent="0.25">
      <c r="A7" s="215" t="s">
        <v>34</v>
      </c>
      <c r="B7" s="216"/>
      <c r="C7" s="217"/>
      <c r="D7" s="10" t="s">
        <v>21</v>
      </c>
      <c r="E7" s="19">
        <v>45407</v>
      </c>
      <c r="F7" s="10" t="s">
        <v>26</v>
      </c>
      <c r="G7" s="10" t="s">
        <v>8</v>
      </c>
      <c r="H7" s="10"/>
      <c r="I7" s="10">
        <v>3569</v>
      </c>
      <c r="J7" s="20"/>
      <c r="K7" s="20">
        <v>7888</v>
      </c>
      <c r="L7" s="7"/>
    </row>
    <row r="8" spans="1:12" ht="30.75" thickBot="1" x14ac:dyDescent="0.3">
      <c r="A8" s="195" t="s">
        <v>33</v>
      </c>
      <c r="B8" s="196"/>
      <c r="C8" s="196"/>
      <c r="D8" s="32" t="s">
        <v>22</v>
      </c>
      <c r="E8" s="35">
        <v>45409</v>
      </c>
      <c r="F8" s="32" t="s">
        <v>26</v>
      </c>
      <c r="G8" s="32" t="s">
        <v>8</v>
      </c>
      <c r="H8" s="32"/>
      <c r="I8" s="32" t="s">
        <v>23</v>
      </c>
      <c r="J8" s="33"/>
      <c r="K8" s="33">
        <v>10741.6</v>
      </c>
      <c r="L8" s="30"/>
    </row>
    <row r="9" spans="1:12" ht="15.75" customHeight="1" thickBot="1" x14ac:dyDescent="0.3">
      <c r="A9" s="185" t="s">
        <v>151</v>
      </c>
      <c r="B9" s="186"/>
      <c r="C9" s="186"/>
      <c r="D9" s="186"/>
      <c r="E9" s="186"/>
      <c r="F9" s="186"/>
      <c r="G9" s="186"/>
      <c r="H9" s="186"/>
      <c r="I9" s="186"/>
      <c r="J9" s="102">
        <f>J7+J8</f>
        <v>0</v>
      </c>
      <c r="K9" s="100">
        <f>K7+K8</f>
        <v>18629.599999999999</v>
      </c>
      <c r="L9" s="48">
        <f>J9+K9</f>
        <v>18629.599999999999</v>
      </c>
    </row>
    <row r="10" spans="1:12" ht="15" customHeight="1" x14ac:dyDescent="0.25">
      <c r="A10" s="197" t="s">
        <v>92</v>
      </c>
      <c r="B10" s="198"/>
      <c r="C10" s="198"/>
      <c r="D10" s="43" t="s">
        <v>93</v>
      </c>
      <c r="E10" s="53">
        <v>45426</v>
      </c>
      <c r="F10" s="43" t="s">
        <v>41</v>
      </c>
      <c r="G10" s="43" t="s">
        <v>8</v>
      </c>
      <c r="H10" s="43"/>
      <c r="I10" s="43"/>
      <c r="J10" s="44">
        <v>161</v>
      </c>
      <c r="K10" s="44"/>
      <c r="L10" s="40"/>
    </row>
    <row r="11" spans="1:12" x14ac:dyDescent="0.25">
      <c r="A11" s="199" t="s">
        <v>94</v>
      </c>
      <c r="B11" s="200"/>
      <c r="C11" s="200"/>
      <c r="D11" s="15" t="s">
        <v>13</v>
      </c>
      <c r="E11" s="54">
        <v>45426</v>
      </c>
      <c r="F11" s="15" t="s">
        <v>41</v>
      </c>
      <c r="G11" s="15">
        <v>347877</v>
      </c>
      <c r="H11" s="15"/>
      <c r="I11" s="15">
        <v>223725</v>
      </c>
      <c r="J11" s="22">
        <v>426.89</v>
      </c>
      <c r="K11" s="22"/>
      <c r="L11" s="4"/>
    </row>
    <row r="12" spans="1:12" x14ac:dyDescent="0.25">
      <c r="A12" s="199" t="s">
        <v>99</v>
      </c>
      <c r="B12" s="200"/>
      <c r="C12" s="200"/>
      <c r="D12" s="15" t="s">
        <v>100</v>
      </c>
      <c r="E12" s="54">
        <v>45432</v>
      </c>
      <c r="F12" s="15" t="s">
        <v>26</v>
      </c>
      <c r="G12" s="15">
        <v>24790</v>
      </c>
      <c r="H12" s="15"/>
      <c r="I12" s="15">
        <v>72518</v>
      </c>
      <c r="J12" s="22"/>
      <c r="K12" s="22">
        <v>1795.1</v>
      </c>
      <c r="L12" s="4"/>
    </row>
    <row r="13" spans="1:12" x14ac:dyDescent="0.25">
      <c r="A13" s="199" t="s">
        <v>101</v>
      </c>
      <c r="B13" s="200"/>
      <c r="C13" s="200"/>
      <c r="D13" s="15" t="s">
        <v>100</v>
      </c>
      <c r="E13" s="54">
        <v>45432</v>
      </c>
      <c r="F13" s="15" t="s">
        <v>26</v>
      </c>
      <c r="G13" s="15">
        <v>24791</v>
      </c>
      <c r="H13" s="15"/>
      <c r="I13" s="15">
        <v>72518</v>
      </c>
      <c r="J13" s="22"/>
      <c r="K13" s="22">
        <v>2081.6799999999998</v>
      </c>
      <c r="L13" s="4"/>
    </row>
    <row r="14" spans="1:12" x14ac:dyDescent="0.25">
      <c r="A14" s="199" t="s">
        <v>102</v>
      </c>
      <c r="B14" s="200"/>
      <c r="C14" s="200"/>
      <c r="D14" s="15" t="s">
        <v>103</v>
      </c>
      <c r="E14" s="54">
        <v>45432</v>
      </c>
      <c r="F14" s="15" t="s">
        <v>41</v>
      </c>
      <c r="G14" s="15"/>
      <c r="H14" s="15"/>
      <c r="I14" s="15" t="s">
        <v>104</v>
      </c>
      <c r="J14" s="22">
        <v>384.54</v>
      </c>
      <c r="K14" s="22"/>
      <c r="L14" s="4"/>
    </row>
    <row r="15" spans="1:12" x14ac:dyDescent="0.25">
      <c r="A15" s="199" t="s">
        <v>105</v>
      </c>
      <c r="B15" s="200"/>
      <c r="C15" s="200"/>
      <c r="D15" s="15" t="s">
        <v>100</v>
      </c>
      <c r="E15" s="54">
        <v>45432</v>
      </c>
      <c r="F15" s="15" t="s">
        <v>26</v>
      </c>
      <c r="G15" s="15"/>
      <c r="H15" s="15"/>
      <c r="I15" s="15">
        <v>72550</v>
      </c>
      <c r="J15" s="22"/>
      <c r="K15" s="22">
        <v>1600.8</v>
      </c>
      <c r="L15" s="4"/>
    </row>
    <row r="16" spans="1:12" x14ac:dyDescent="0.25">
      <c r="A16" s="199" t="s">
        <v>106</v>
      </c>
      <c r="B16" s="200"/>
      <c r="C16" s="200"/>
      <c r="D16" s="15" t="s">
        <v>103</v>
      </c>
      <c r="E16" s="54">
        <v>45432</v>
      </c>
      <c r="F16" s="15" t="s">
        <v>41</v>
      </c>
      <c r="G16" s="15"/>
      <c r="H16" s="15"/>
      <c r="I16" s="15" t="s">
        <v>107</v>
      </c>
      <c r="J16" s="22">
        <v>45.38</v>
      </c>
      <c r="K16" s="22"/>
      <c r="L16" s="4"/>
    </row>
    <row r="17" spans="1:12" x14ac:dyDescent="0.25">
      <c r="A17" s="199" t="s">
        <v>140</v>
      </c>
      <c r="B17" s="200"/>
      <c r="C17" s="200"/>
      <c r="D17" s="15" t="s">
        <v>100</v>
      </c>
      <c r="E17" s="54">
        <v>45440</v>
      </c>
      <c r="F17" s="15" t="s">
        <v>26</v>
      </c>
      <c r="G17" s="15"/>
      <c r="H17" s="15"/>
      <c r="I17" s="15">
        <v>72822</v>
      </c>
      <c r="J17" s="22"/>
      <c r="K17" s="22">
        <v>2575.1999999999998</v>
      </c>
      <c r="L17" s="4"/>
    </row>
    <row r="18" spans="1:12" ht="15.75" thickBot="1" x14ac:dyDescent="0.3">
      <c r="A18" s="199" t="s">
        <v>141</v>
      </c>
      <c r="B18" s="200"/>
      <c r="C18" s="200"/>
      <c r="D18" s="15" t="s">
        <v>100</v>
      </c>
      <c r="E18" s="54">
        <v>45441</v>
      </c>
      <c r="F18" s="15" t="s">
        <v>26</v>
      </c>
      <c r="G18" s="15"/>
      <c r="H18" s="15"/>
      <c r="I18" s="15">
        <v>72852</v>
      </c>
      <c r="J18" s="22"/>
      <c r="K18" s="22">
        <v>1136.54</v>
      </c>
      <c r="L18" s="4"/>
    </row>
    <row r="19" spans="1:12" ht="15.75" customHeight="1" thickBot="1" x14ac:dyDescent="0.3">
      <c r="A19" s="185" t="s">
        <v>149</v>
      </c>
      <c r="B19" s="186"/>
      <c r="C19" s="186"/>
      <c r="D19" s="186"/>
      <c r="E19" s="186"/>
      <c r="F19" s="186"/>
      <c r="G19" s="186"/>
      <c r="H19" s="186"/>
      <c r="I19" s="186"/>
      <c r="J19" s="102">
        <f>SUM(J10:J18)</f>
        <v>1017.8100000000001</v>
      </c>
      <c r="K19" s="100">
        <f>SUM(K10:K18)</f>
        <v>9189.32</v>
      </c>
      <c r="L19" s="48">
        <f>J19+K19</f>
        <v>10207.129999999999</v>
      </c>
    </row>
    <row r="20" spans="1:12" ht="15.75" thickBot="1" x14ac:dyDescent="0.3">
      <c r="A20" s="199" t="s">
        <v>252</v>
      </c>
      <c r="B20" s="200"/>
      <c r="C20" s="200"/>
      <c r="D20" s="15" t="s">
        <v>100</v>
      </c>
      <c r="E20" s="54">
        <v>45475</v>
      </c>
      <c r="F20" s="15" t="s">
        <v>26</v>
      </c>
      <c r="G20" s="15">
        <v>22526</v>
      </c>
      <c r="H20" s="15" t="s">
        <v>328</v>
      </c>
      <c r="I20" s="15">
        <v>74125</v>
      </c>
      <c r="J20" s="22"/>
      <c r="K20" s="22">
        <v>276.87</v>
      </c>
      <c r="L20" s="81"/>
    </row>
    <row r="21" spans="1:12" ht="15.75" customHeight="1" thickBot="1" x14ac:dyDescent="0.3">
      <c r="A21" s="185" t="s">
        <v>338</v>
      </c>
      <c r="B21" s="186"/>
      <c r="C21" s="186"/>
      <c r="D21" s="186"/>
      <c r="E21" s="186"/>
      <c r="F21" s="186"/>
      <c r="G21" s="186"/>
      <c r="H21" s="186"/>
      <c r="I21" s="186"/>
      <c r="J21" s="102">
        <f>J20</f>
        <v>0</v>
      </c>
      <c r="K21" s="100">
        <f>K20</f>
        <v>276.87</v>
      </c>
      <c r="L21" s="48">
        <f>J21+K21</f>
        <v>276.87</v>
      </c>
    </row>
    <row r="22" spans="1:12" ht="30" x14ac:dyDescent="0.25">
      <c r="A22" s="199" t="s">
        <v>392</v>
      </c>
      <c r="B22" s="200"/>
      <c r="C22" s="200"/>
      <c r="D22" s="15" t="s">
        <v>393</v>
      </c>
      <c r="E22" s="24">
        <v>45518</v>
      </c>
      <c r="F22" s="17" t="s">
        <v>394</v>
      </c>
      <c r="G22" s="17"/>
      <c r="H22" s="17"/>
      <c r="I22" s="17" t="s">
        <v>395</v>
      </c>
      <c r="J22" s="21"/>
      <c r="K22" s="21">
        <v>7556.24</v>
      </c>
      <c r="L22" s="51"/>
    </row>
    <row r="23" spans="1:12" x14ac:dyDescent="0.25">
      <c r="A23" s="199" t="s">
        <v>684</v>
      </c>
      <c r="B23" s="200"/>
      <c r="C23" s="200"/>
      <c r="D23" s="15" t="s">
        <v>21</v>
      </c>
      <c r="E23" s="54">
        <v>45526</v>
      </c>
      <c r="F23" s="15" t="s">
        <v>30</v>
      </c>
      <c r="G23" s="15"/>
      <c r="H23" s="15" t="s">
        <v>412</v>
      </c>
      <c r="I23" s="15" t="s">
        <v>408</v>
      </c>
      <c r="J23" s="22"/>
      <c r="K23" s="22">
        <v>7930.92</v>
      </c>
      <c r="L23" s="4"/>
    </row>
    <row r="24" spans="1:12" ht="15.75" thickBot="1" x14ac:dyDescent="0.3">
      <c r="A24" s="199" t="s">
        <v>423</v>
      </c>
      <c r="B24" s="200"/>
      <c r="C24" s="200"/>
      <c r="D24" s="15" t="s">
        <v>311</v>
      </c>
      <c r="E24" s="54">
        <v>45531</v>
      </c>
      <c r="F24" s="15" t="s">
        <v>394</v>
      </c>
      <c r="G24" s="15">
        <v>26503</v>
      </c>
      <c r="H24" s="15"/>
      <c r="I24" s="15">
        <v>76503</v>
      </c>
      <c r="J24" s="22"/>
      <c r="K24" s="22">
        <v>11308.61</v>
      </c>
      <c r="L24" s="4"/>
    </row>
    <row r="25" spans="1:12" ht="15.75" thickBot="1" x14ac:dyDescent="0.3">
      <c r="A25" s="212" t="s">
        <v>396</v>
      </c>
      <c r="B25" s="212"/>
      <c r="C25" s="212"/>
      <c r="D25" s="212"/>
      <c r="E25" s="212"/>
      <c r="F25" s="212"/>
      <c r="G25" s="212"/>
      <c r="H25" s="212"/>
      <c r="I25" s="212"/>
      <c r="J25" s="118">
        <f>SUM(J22:J24)</f>
        <v>0</v>
      </c>
      <c r="K25" s="118">
        <f>SUM(K22:K24)</f>
        <v>26795.77</v>
      </c>
      <c r="L25" s="45">
        <f>J25+K25</f>
        <v>26795.77</v>
      </c>
    </row>
    <row r="26" spans="1:12" ht="30" x14ac:dyDescent="0.25">
      <c r="A26" s="213" t="s">
        <v>450</v>
      </c>
      <c r="B26" s="214"/>
      <c r="C26" s="214"/>
      <c r="D26" s="36" t="s">
        <v>451</v>
      </c>
      <c r="E26" s="37">
        <v>45553</v>
      </c>
      <c r="F26" s="36" t="s">
        <v>41</v>
      </c>
      <c r="G26" s="36"/>
      <c r="H26" s="36"/>
      <c r="I26" s="36">
        <v>134056</v>
      </c>
      <c r="J26" s="156">
        <v>11813.44</v>
      </c>
      <c r="K26" s="156"/>
      <c r="L26" s="73"/>
    </row>
    <row r="27" spans="1:12" s="52" customFormat="1" ht="30" x14ac:dyDescent="0.25">
      <c r="A27" s="201" t="s">
        <v>463</v>
      </c>
      <c r="B27" s="202"/>
      <c r="C27" s="202"/>
      <c r="D27" s="17" t="s">
        <v>451</v>
      </c>
      <c r="E27" s="24">
        <v>45560</v>
      </c>
      <c r="F27" s="17" t="s">
        <v>41</v>
      </c>
      <c r="G27" s="17"/>
      <c r="H27" s="17"/>
      <c r="I27" s="17">
        <v>134268</v>
      </c>
      <c r="J27" s="21">
        <v>2088</v>
      </c>
      <c r="K27" s="21"/>
      <c r="L27" s="51"/>
    </row>
    <row r="28" spans="1:12" s="52" customFormat="1" ht="30" x14ac:dyDescent="0.25">
      <c r="A28" s="201" t="s">
        <v>463</v>
      </c>
      <c r="B28" s="202"/>
      <c r="C28" s="202"/>
      <c r="D28" s="17" t="s">
        <v>451</v>
      </c>
      <c r="E28" s="24">
        <v>45560</v>
      </c>
      <c r="F28" s="17" t="s">
        <v>41</v>
      </c>
      <c r="G28" s="17"/>
      <c r="H28" s="17"/>
      <c r="I28" s="17">
        <v>134269</v>
      </c>
      <c r="J28" s="21">
        <v>1392</v>
      </c>
      <c r="K28" s="21"/>
      <c r="L28" s="51"/>
    </row>
    <row r="29" spans="1:12" x14ac:dyDescent="0.25">
      <c r="A29" s="199" t="s">
        <v>470</v>
      </c>
      <c r="B29" s="200"/>
      <c r="C29" s="200"/>
      <c r="D29" s="15" t="s">
        <v>471</v>
      </c>
      <c r="E29" s="54">
        <v>45565</v>
      </c>
      <c r="F29" s="15" t="s">
        <v>41</v>
      </c>
      <c r="G29" s="15"/>
      <c r="H29" s="15"/>
      <c r="I29" s="15" t="s">
        <v>472</v>
      </c>
      <c r="J29" s="137">
        <v>20598.12</v>
      </c>
      <c r="K29" s="137"/>
      <c r="L29" s="4"/>
    </row>
    <row r="30" spans="1:12" ht="15.75" thickBot="1" x14ac:dyDescent="0.3">
      <c r="A30" s="199" t="s">
        <v>473</v>
      </c>
      <c r="B30" s="200"/>
      <c r="C30" s="200"/>
      <c r="D30" s="15" t="s">
        <v>474</v>
      </c>
      <c r="E30" s="54">
        <v>45565</v>
      </c>
      <c r="F30" s="15" t="s">
        <v>41</v>
      </c>
      <c r="G30" s="15"/>
      <c r="H30" s="15"/>
      <c r="I30" s="15" t="s">
        <v>475</v>
      </c>
      <c r="J30" s="137">
        <v>1201.18</v>
      </c>
      <c r="K30" s="137"/>
      <c r="L30" s="4"/>
    </row>
    <row r="31" spans="1:12" ht="15.75" thickBot="1" x14ac:dyDescent="0.3">
      <c r="A31" s="212" t="s">
        <v>435</v>
      </c>
      <c r="B31" s="212"/>
      <c r="C31" s="212"/>
      <c r="D31" s="212"/>
      <c r="E31" s="212"/>
      <c r="F31" s="212"/>
      <c r="G31" s="212"/>
      <c r="H31" s="212"/>
      <c r="I31" s="212"/>
      <c r="J31" s="118">
        <f>SUM(J26:J30)</f>
        <v>37092.74</v>
      </c>
      <c r="K31" s="118">
        <f>SUM(K26:K30)</f>
        <v>0</v>
      </c>
      <c r="L31" s="45">
        <f>J31+K31</f>
        <v>37092.74</v>
      </c>
    </row>
    <row r="32" spans="1:12" x14ac:dyDescent="0.25">
      <c r="A32" s="199" t="s">
        <v>485</v>
      </c>
      <c r="B32" s="200"/>
      <c r="C32" s="200"/>
      <c r="D32" s="15" t="s">
        <v>207</v>
      </c>
      <c r="E32" s="54">
        <v>45567</v>
      </c>
      <c r="F32" s="15" t="s">
        <v>41</v>
      </c>
      <c r="G32" s="15" t="s">
        <v>486</v>
      </c>
      <c r="H32" s="15"/>
      <c r="I32" s="15" t="s">
        <v>487</v>
      </c>
      <c r="J32" s="137">
        <v>934.17</v>
      </c>
      <c r="K32" s="137"/>
      <c r="L32" s="4"/>
    </row>
    <row r="33" spans="1:12" x14ac:dyDescent="0.25">
      <c r="A33" s="199" t="s">
        <v>488</v>
      </c>
      <c r="B33" s="200"/>
      <c r="C33" s="200"/>
      <c r="D33" s="15" t="s">
        <v>13</v>
      </c>
      <c r="E33" s="54">
        <v>45568</v>
      </c>
      <c r="F33" s="15" t="s">
        <v>30</v>
      </c>
      <c r="G33" s="15"/>
      <c r="H33" s="15"/>
      <c r="I33" s="15" t="s">
        <v>498</v>
      </c>
      <c r="J33" s="137"/>
      <c r="K33" s="137">
        <v>9885</v>
      </c>
      <c r="L33" s="4"/>
    </row>
    <row r="34" spans="1:12" ht="30.75" customHeight="1" x14ac:dyDescent="0.25">
      <c r="A34" s="199" t="s">
        <v>499</v>
      </c>
      <c r="B34" s="200"/>
      <c r="C34" s="200"/>
      <c r="D34" s="17" t="s">
        <v>496</v>
      </c>
      <c r="E34" s="24">
        <v>45575</v>
      </c>
      <c r="F34" s="17" t="s">
        <v>30</v>
      </c>
      <c r="G34" s="17"/>
      <c r="H34" s="17"/>
      <c r="I34" s="17" t="s">
        <v>497</v>
      </c>
      <c r="J34" s="62"/>
      <c r="K34" s="62">
        <v>544.21</v>
      </c>
      <c r="L34" s="51"/>
    </row>
    <row r="35" spans="1:12" ht="30.75" customHeight="1" x14ac:dyDescent="0.25">
      <c r="A35" s="199" t="s">
        <v>507</v>
      </c>
      <c r="B35" s="200"/>
      <c r="C35" s="200"/>
      <c r="D35" s="17" t="s">
        <v>508</v>
      </c>
      <c r="E35" s="24">
        <v>45577</v>
      </c>
      <c r="F35" s="17" t="s">
        <v>41</v>
      </c>
      <c r="G35" s="140" t="s">
        <v>509</v>
      </c>
      <c r="H35" s="17"/>
      <c r="I35" s="140" t="s">
        <v>510</v>
      </c>
      <c r="J35" s="62">
        <v>3367.48</v>
      </c>
      <c r="K35" s="62"/>
      <c r="L35" s="51"/>
    </row>
    <row r="36" spans="1:12" x14ac:dyDescent="0.25">
      <c r="A36" s="199" t="s">
        <v>537</v>
      </c>
      <c r="B36" s="200"/>
      <c r="C36" s="200"/>
      <c r="D36" s="15" t="s">
        <v>356</v>
      </c>
      <c r="E36" s="54">
        <v>45589</v>
      </c>
      <c r="F36" s="15" t="s">
        <v>30</v>
      </c>
      <c r="G36" s="15">
        <v>41586</v>
      </c>
      <c r="H36" s="15"/>
      <c r="I36" s="15" t="s">
        <v>538</v>
      </c>
      <c r="J36" s="137"/>
      <c r="K36" s="137">
        <v>198.52</v>
      </c>
      <c r="L36" s="4"/>
    </row>
    <row r="37" spans="1:12" ht="15.75" thickBot="1" x14ac:dyDescent="0.3">
      <c r="A37" s="199" t="s">
        <v>564</v>
      </c>
      <c r="B37" s="200"/>
      <c r="C37" s="200"/>
      <c r="D37" s="15" t="s">
        <v>21</v>
      </c>
      <c r="E37" s="54">
        <v>45594</v>
      </c>
      <c r="F37" s="15" t="s">
        <v>394</v>
      </c>
      <c r="G37" s="15"/>
      <c r="H37" s="15"/>
      <c r="I37" s="15" t="s">
        <v>565</v>
      </c>
      <c r="J37" s="137"/>
      <c r="K37" s="137">
        <v>4379</v>
      </c>
      <c r="L37" s="4"/>
    </row>
    <row r="38" spans="1:12" ht="15.75" thickBot="1" x14ac:dyDescent="0.3">
      <c r="A38" s="212" t="s">
        <v>483</v>
      </c>
      <c r="B38" s="212"/>
      <c r="C38" s="212"/>
      <c r="D38" s="212"/>
      <c r="E38" s="212"/>
      <c r="F38" s="212"/>
      <c r="G38" s="212"/>
      <c r="H38" s="212"/>
      <c r="I38" s="212"/>
      <c r="J38" s="118">
        <f>SUM(J32:J37)</f>
        <v>4301.6499999999996</v>
      </c>
      <c r="K38" s="118">
        <f>SUM(K32:K37)</f>
        <v>15006.73</v>
      </c>
      <c r="L38" s="45">
        <f>J38+K38</f>
        <v>19308.379999999997</v>
      </c>
    </row>
    <row r="39" spans="1:12" x14ac:dyDescent="0.25">
      <c r="A39" s="199"/>
      <c r="B39" s="200"/>
      <c r="C39" s="200"/>
      <c r="D39" s="15"/>
      <c r="E39" s="54"/>
      <c r="F39" s="15"/>
      <c r="G39" s="15"/>
      <c r="H39" s="15"/>
      <c r="I39" s="15"/>
      <c r="J39" s="22"/>
      <c r="K39" s="22"/>
      <c r="L39" s="4"/>
    </row>
    <row r="40" spans="1:12" x14ac:dyDescent="0.25">
      <c r="A40" s="199"/>
      <c r="B40" s="200"/>
      <c r="C40" s="200"/>
      <c r="D40" s="15"/>
      <c r="E40" s="54"/>
      <c r="F40" s="15"/>
      <c r="G40" s="15"/>
      <c r="H40" s="15"/>
      <c r="I40" s="15"/>
      <c r="J40" s="22"/>
      <c r="K40" s="22"/>
      <c r="L40" s="4"/>
    </row>
    <row r="41" spans="1:12" x14ac:dyDescent="0.25">
      <c r="A41" s="199"/>
      <c r="B41" s="200"/>
      <c r="C41" s="200"/>
      <c r="D41" s="15"/>
      <c r="E41" s="54"/>
      <c r="F41" s="15"/>
      <c r="G41" s="15"/>
      <c r="H41" s="15"/>
      <c r="I41" s="15"/>
      <c r="J41" s="22"/>
      <c r="K41" s="22"/>
      <c r="L41" s="4"/>
    </row>
    <row r="42" spans="1:12" x14ac:dyDescent="0.25">
      <c r="A42" s="199"/>
      <c r="B42" s="200"/>
      <c r="C42" s="200"/>
      <c r="D42" s="15"/>
      <c r="E42" s="54"/>
      <c r="F42" s="15"/>
      <c r="G42" s="15"/>
      <c r="H42" s="15"/>
      <c r="I42" s="15"/>
      <c r="J42" s="22"/>
      <c r="K42" s="22"/>
      <c r="L42" s="4"/>
    </row>
    <row r="43" spans="1:12" ht="15.75" thickBot="1" x14ac:dyDescent="0.3">
      <c r="A43" s="199"/>
      <c r="B43" s="200"/>
      <c r="C43" s="200"/>
      <c r="D43" s="15"/>
      <c r="E43" s="54"/>
      <c r="F43" s="15"/>
      <c r="G43" s="15"/>
      <c r="H43" s="15"/>
      <c r="I43" s="15"/>
      <c r="J43" s="22"/>
      <c r="K43" s="22"/>
      <c r="L43" s="4"/>
    </row>
    <row r="44" spans="1:12" ht="15.75" thickBot="1" x14ac:dyDescent="0.3">
      <c r="A44" s="212" t="s">
        <v>625</v>
      </c>
      <c r="B44" s="212"/>
      <c r="C44" s="212"/>
      <c r="D44" s="212"/>
      <c r="E44" s="212"/>
      <c r="F44" s="212"/>
      <c r="G44" s="212"/>
      <c r="H44" s="212"/>
      <c r="I44" s="212"/>
      <c r="J44" s="118">
        <f>SUM(J39:J43)</f>
        <v>0</v>
      </c>
      <c r="K44" s="118">
        <f>SUM(K39:K43)</f>
        <v>0</v>
      </c>
      <c r="L44" s="45">
        <f>J44+K44</f>
        <v>0</v>
      </c>
    </row>
    <row r="45" spans="1:12" x14ac:dyDescent="0.25">
      <c r="A45" s="199"/>
      <c r="B45" s="200"/>
      <c r="C45" s="200"/>
      <c r="D45" s="15"/>
      <c r="E45" s="54"/>
      <c r="F45" s="15"/>
      <c r="G45" s="15"/>
      <c r="H45" s="15"/>
      <c r="I45" s="15"/>
      <c r="J45" s="22"/>
      <c r="K45" s="22"/>
      <c r="L45" s="4"/>
    </row>
    <row r="46" spans="1:12" x14ac:dyDescent="0.25">
      <c r="A46" s="201"/>
      <c r="B46" s="202"/>
      <c r="C46" s="202"/>
      <c r="D46" s="17"/>
      <c r="E46" s="24"/>
      <c r="F46" s="17"/>
      <c r="G46" s="15"/>
      <c r="H46" s="15"/>
      <c r="I46" s="15"/>
      <c r="J46" s="177">
        <f>J9+J19+J21+J25+J31+J38+J44</f>
        <v>42412.2</v>
      </c>
      <c r="K46" s="177">
        <f>K9+K19+K21+K25+K31+K38+K44</f>
        <v>69898.289999999994</v>
      </c>
      <c r="L46" s="173">
        <f>L44+L38+L31+L25+L21+L19+L9</f>
        <v>112310.48999999999</v>
      </c>
    </row>
    <row r="47" spans="1:12" x14ac:dyDescent="0.25">
      <c r="A47" s="199"/>
      <c r="B47" s="200"/>
      <c r="C47" s="200"/>
      <c r="D47" s="15"/>
      <c r="E47" s="54"/>
      <c r="F47" s="15"/>
      <c r="G47" s="15"/>
      <c r="H47" s="15"/>
      <c r="I47" s="15"/>
      <c r="J47" s="22"/>
      <c r="K47" s="22"/>
      <c r="L47" s="4"/>
    </row>
    <row r="48" spans="1:12" x14ac:dyDescent="0.25">
      <c r="A48" s="199"/>
      <c r="B48" s="200"/>
      <c r="C48" s="200"/>
      <c r="D48" s="15"/>
      <c r="E48" s="54"/>
      <c r="F48" s="15"/>
      <c r="G48" s="15"/>
      <c r="H48" s="15"/>
      <c r="I48" s="15"/>
      <c r="J48" s="22"/>
      <c r="K48" s="22"/>
      <c r="L48" s="4"/>
    </row>
    <row r="49" spans="1:12" x14ac:dyDescent="0.25">
      <c r="A49" s="199"/>
      <c r="B49" s="200"/>
      <c r="C49" s="200"/>
      <c r="D49" s="15"/>
      <c r="E49" s="54"/>
      <c r="F49" s="15"/>
      <c r="G49" s="15"/>
      <c r="H49" s="15"/>
      <c r="I49" s="15"/>
      <c r="J49" s="22"/>
      <c r="K49" s="22"/>
      <c r="L49" s="4"/>
    </row>
    <row r="50" spans="1:12" x14ac:dyDescent="0.25">
      <c r="A50" s="199"/>
      <c r="B50" s="200"/>
      <c r="C50" s="200"/>
      <c r="D50" s="15"/>
      <c r="E50" s="54"/>
      <c r="F50" s="15"/>
      <c r="G50" s="15"/>
      <c r="H50" s="15"/>
      <c r="I50" s="15"/>
      <c r="J50" s="22"/>
      <c r="K50" s="22"/>
      <c r="L50" s="4"/>
    </row>
    <row r="51" spans="1:12" x14ac:dyDescent="0.25">
      <c r="A51" s="199"/>
      <c r="B51" s="200"/>
      <c r="C51" s="200"/>
      <c r="D51" s="15"/>
      <c r="E51" s="54"/>
      <c r="F51" s="15"/>
      <c r="G51" s="15"/>
      <c r="H51" s="15"/>
      <c r="I51" s="15"/>
      <c r="J51" s="22"/>
      <c r="K51" s="22"/>
      <c r="L51" s="4"/>
    </row>
    <row r="52" spans="1:12" x14ac:dyDescent="0.25">
      <c r="A52" s="199"/>
      <c r="B52" s="200"/>
      <c r="C52" s="200"/>
      <c r="D52" s="15"/>
      <c r="E52" s="54"/>
      <c r="F52" s="15"/>
      <c r="G52" s="15"/>
      <c r="H52" s="15"/>
      <c r="I52" s="15"/>
      <c r="J52" s="22"/>
      <c r="K52" s="22"/>
      <c r="L52" s="4"/>
    </row>
    <row r="53" spans="1:12" x14ac:dyDescent="0.25">
      <c r="A53" s="199"/>
      <c r="B53" s="200"/>
      <c r="C53" s="200"/>
      <c r="D53" s="15"/>
      <c r="E53" s="54"/>
      <c r="F53" s="15"/>
      <c r="G53" s="15"/>
      <c r="H53" s="15"/>
      <c r="I53" s="15"/>
      <c r="J53" s="22"/>
      <c r="K53" s="22"/>
      <c r="L53" s="4"/>
    </row>
    <row r="54" spans="1:12" x14ac:dyDescent="0.25">
      <c r="A54" s="199"/>
      <c r="B54" s="200"/>
      <c r="C54" s="200"/>
      <c r="D54" s="15"/>
      <c r="E54" s="54"/>
      <c r="F54" s="15"/>
      <c r="G54" s="15"/>
      <c r="H54" s="15"/>
      <c r="I54" s="15"/>
      <c r="J54" s="22"/>
      <c r="K54" s="22"/>
      <c r="L54" s="4"/>
    </row>
    <row r="55" spans="1:12" x14ac:dyDescent="0.25">
      <c r="A55" s="199"/>
      <c r="B55" s="200"/>
      <c r="C55" s="200"/>
      <c r="D55" s="15"/>
      <c r="E55" s="54"/>
      <c r="F55" s="15"/>
      <c r="G55" s="15"/>
      <c r="H55" s="15"/>
      <c r="I55" s="15"/>
      <c r="J55" s="22"/>
      <c r="K55" s="22"/>
      <c r="L55" s="4"/>
    </row>
    <row r="56" spans="1:12" x14ac:dyDescent="0.25">
      <c r="A56" s="199"/>
      <c r="B56" s="200"/>
      <c r="C56" s="200"/>
      <c r="D56" s="15"/>
      <c r="E56" s="54"/>
      <c r="F56" s="15"/>
      <c r="G56" s="15"/>
      <c r="H56" s="15"/>
      <c r="I56" s="15"/>
      <c r="J56" s="22"/>
      <c r="K56" s="22"/>
      <c r="L56" s="4"/>
    </row>
    <row r="57" spans="1:12" x14ac:dyDescent="0.25">
      <c r="A57" s="199"/>
      <c r="B57" s="200"/>
      <c r="C57" s="200"/>
      <c r="D57" s="15"/>
      <c r="E57" s="54"/>
      <c r="F57" s="15"/>
      <c r="G57" s="15"/>
      <c r="H57" s="15"/>
      <c r="I57" s="15"/>
      <c r="J57" s="22"/>
      <c r="K57" s="22"/>
      <c r="L57" s="4"/>
    </row>
    <row r="58" spans="1:12" x14ac:dyDescent="0.25">
      <c r="A58" s="199"/>
      <c r="B58" s="200"/>
      <c r="C58" s="200"/>
      <c r="D58" s="15"/>
      <c r="E58" s="54"/>
      <c r="F58" s="15"/>
      <c r="G58" s="15"/>
      <c r="H58" s="15"/>
      <c r="I58" s="15"/>
      <c r="J58" s="22"/>
      <c r="K58" s="22"/>
      <c r="L58" s="4"/>
    </row>
    <row r="59" spans="1:12" x14ac:dyDescent="0.25">
      <c r="A59" s="204"/>
      <c r="B59" s="205"/>
      <c r="C59" s="205"/>
      <c r="D59" s="16"/>
      <c r="E59" s="55"/>
      <c r="F59" s="16"/>
      <c r="G59" s="15"/>
      <c r="H59" s="15"/>
      <c r="I59" s="15"/>
      <c r="J59" s="22"/>
      <c r="K59" s="22"/>
      <c r="L59" s="4"/>
    </row>
    <row r="60" spans="1:12" x14ac:dyDescent="0.25">
      <c r="A60" s="199"/>
      <c r="B60" s="200"/>
      <c r="C60" s="200"/>
      <c r="D60" s="15"/>
      <c r="E60" s="54"/>
      <c r="F60" s="15"/>
      <c r="G60" s="15"/>
      <c r="H60" s="15"/>
      <c r="I60" s="15"/>
      <c r="J60" s="22"/>
      <c r="K60" s="22"/>
      <c r="L60" s="4"/>
    </row>
    <row r="61" spans="1:12" x14ac:dyDescent="0.25">
      <c r="A61" s="199"/>
      <c r="B61" s="200"/>
      <c r="C61" s="200"/>
      <c r="D61" s="15"/>
      <c r="E61" s="54"/>
      <c r="F61" s="15"/>
      <c r="G61" s="15"/>
      <c r="H61" s="15"/>
      <c r="I61" s="15"/>
      <c r="J61" s="22"/>
      <c r="K61" s="22"/>
      <c r="L61" s="4"/>
    </row>
    <row r="62" spans="1:12" x14ac:dyDescent="0.25">
      <c r="A62" s="204"/>
      <c r="B62" s="205"/>
      <c r="C62" s="205"/>
      <c r="D62" s="16"/>
      <c r="E62" s="55"/>
      <c r="F62" s="16"/>
      <c r="G62" s="15"/>
      <c r="H62" s="15"/>
      <c r="I62" s="15"/>
      <c r="J62" s="22"/>
      <c r="K62" s="22"/>
      <c r="L62" s="4"/>
    </row>
    <row r="63" spans="1:12" x14ac:dyDescent="0.25">
      <c r="A63" s="199"/>
      <c r="B63" s="200"/>
      <c r="C63" s="200"/>
      <c r="D63" s="15"/>
      <c r="E63" s="54"/>
      <c r="F63" s="15"/>
      <c r="G63" s="15"/>
      <c r="H63" s="15"/>
      <c r="I63" s="15"/>
      <c r="J63" s="22"/>
      <c r="K63" s="22"/>
      <c r="L63" s="4"/>
    </row>
    <row r="64" spans="1:12" x14ac:dyDescent="0.25">
      <c r="A64" s="199"/>
      <c r="B64" s="200"/>
      <c r="C64" s="200"/>
      <c r="D64" s="15"/>
      <c r="E64" s="54"/>
      <c r="F64" s="15"/>
      <c r="G64" s="15"/>
      <c r="H64" s="15"/>
      <c r="I64" s="15"/>
      <c r="J64" s="22"/>
      <c r="K64" s="22"/>
      <c r="L64" s="4"/>
    </row>
    <row r="65" spans="1:12" x14ac:dyDescent="0.25">
      <c r="A65" s="199"/>
      <c r="B65" s="200"/>
      <c r="C65" s="200"/>
      <c r="D65" s="15"/>
      <c r="E65" s="54"/>
      <c r="F65" s="15"/>
      <c r="G65" s="15"/>
      <c r="H65" s="15"/>
      <c r="I65" s="15"/>
      <c r="J65" s="22"/>
      <c r="K65" s="22"/>
      <c r="L65" s="4"/>
    </row>
    <row r="66" spans="1:12" x14ac:dyDescent="0.25">
      <c r="A66" s="204"/>
      <c r="B66" s="205"/>
      <c r="C66" s="205"/>
      <c r="D66" s="16"/>
      <c r="E66" s="55"/>
      <c r="F66" s="16"/>
      <c r="G66" s="15"/>
      <c r="H66" s="15"/>
      <c r="I66" s="15"/>
      <c r="J66" s="22"/>
      <c r="K66" s="22"/>
      <c r="L66" s="4"/>
    </row>
    <row r="67" spans="1:12" x14ac:dyDescent="0.25">
      <c r="A67" s="199"/>
      <c r="B67" s="200"/>
      <c r="C67" s="200"/>
      <c r="D67" s="15"/>
      <c r="E67" s="54"/>
      <c r="F67" s="15"/>
      <c r="G67" s="15"/>
      <c r="H67" s="15"/>
      <c r="I67" s="15"/>
      <c r="J67" s="22"/>
      <c r="K67" s="22"/>
      <c r="L67" s="4"/>
    </row>
    <row r="68" spans="1:12" x14ac:dyDescent="0.25">
      <c r="A68" s="199"/>
      <c r="B68" s="200"/>
      <c r="C68" s="200"/>
      <c r="D68" s="15"/>
      <c r="E68" s="54"/>
      <c r="F68" s="15"/>
      <c r="G68" s="15"/>
      <c r="H68" s="15"/>
      <c r="I68" s="15"/>
      <c r="J68" s="22"/>
      <c r="K68" s="22"/>
      <c r="L68" s="4"/>
    </row>
    <row r="69" spans="1:12" x14ac:dyDescent="0.25">
      <c r="A69" s="199"/>
      <c r="B69" s="200"/>
      <c r="C69" s="200"/>
      <c r="D69" s="15"/>
      <c r="E69" s="54"/>
      <c r="F69" s="15"/>
      <c r="G69" s="15"/>
      <c r="H69" s="15"/>
      <c r="I69" s="15"/>
      <c r="J69" s="22"/>
      <c r="K69" s="22"/>
      <c r="L69" s="4"/>
    </row>
    <row r="70" spans="1:12" ht="30" customHeight="1" thickBot="1" x14ac:dyDescent="0.3">
      <c r="A70" s="207"/>
      <c r="B70" s="208"/>
      <c r="C70" s="208"/>
      <c r="D70" s="18"/>
      <c r="E70" s="56"/>
      <c r="F70" s="18"/>
      <c r="G70" s="18"/>
      <c r="H70" s="18"/>
      <c r="I70" s="18"/>
      <c r="J70" s="23"/>
      <c r="K70" s="23"/>
      <c r="L70" s="5"/>
    </row>
    <row r="71" spans="1:12" x14ac:dyDescent="0.25">
      <c r="A71" s="206"/>
      <c r="B71" s="206"/>
      <c r="C71" s="206"/>
    </row>
    <row r="72" spans="1:12" x14ac:dyDescent="0.25">
      <c r="A72" s="206"/>
      <c r="B72" s="206"/>
      <c r="C72" s="206"/>
    </row>
    <row r="73" spans="1:12" x14ac:dyDescent="0.25">
      <c r="A73" s="206"/>
      <c r="B73" s="206"/>
      <c r="C73" s="206"/>
    </row>
    <row r="74" spans="1:12" x14ac:dyDescent="0.25">
      <c r="A74" s="206"/>
      <c r="B74" s="206"/>
      <c r="C74" s="206"/>
    </row>
    <row r="75" spans="1:12" x14ac:dyDescent="0.25">
      <c r="A75" s="206"/>
      <c r="B75" s="206"/>
      <c r="C75" s="206"/>
    </row>
    <row r="76" spans="1:12" x14ac:dyDescent="0.25">
      <c r="A76" s="206"/>
      <c r="B76" s="206"/>
      <c r="C76" s="206"/>
    </row>
    <row r="77" spans="1:12" x14ac:dyDescent="0.25">
      <c r="A77" s="206"/>
      <c r="B77" s="206"/>
      <c r="C77" s="206"/>
    </row>
    <row r="78" spans="1:12" x14ac:dyDescent="0.25">
      <c r="A78" s="206"/>
      <c r="B78" s="206"/>
      <c r="C78" s="206"/>
    </row>
    <row r="79" spans="1:12" x14ac:dyDescent="0.25">
      <c r="A79" s="206"/>
      <c r="B79" s="206"/>
      <c r="C79" s="206"/>
    </row>
  </sheetData>
  <mergeCells count="76">
    <mergeCell ref="A5:F5"/>
    <mergeCell ref="A6:C6"/>
    <mergeCell ref="A7:C7"/>
    <mergeCell ref="A8:C8"/>
    <mergeCell ref="A17:C17"/>
    <mergeCell ref="A10:C10"/>
    <mergeCell ref="A11:C11"/>
    <mergeCell ref="A12:C12"/>
    <mergeCell ref="A9:I9"/>
    <mergeCell ref="A28:C28"/>
    <mergeCell ref="A26:C26"/>
    <mergeCell ref="A22:C22"/>
    <mergeCell ref="A14:C14"/>
    <mergeCell ref="A24:C24"/>
    <mergeCell ref="A27:C27"/>
    <mergeCell ref="A25:I25"/>
    <mergeCell ref="A18:C18"/>
    <mergeCell ref="A20:C20"/>
    <mergeCell ref="A19:I19"/>
    <mergeCell ref="A15:C15"/>
    <mergeCell ref="A16:C16"/>
    <mergeCell ref="G5:L5"/>
    <mergeCell ref="A73:C73"/>
    <mergeCell ref="A74:C74"/>
    <mergeCell ref="A75:C75"/>
    <mergeCell ref="A76:C76"/>
    <mergeCell ref="A67:C67"/>
    <mergeCell ref="A68:C68"/>
    <mergeCell ref="A69:C69"/>
    <mergeCell ref="A70:C70"/>
    <mergeCell ref="A71:C71"/>
    <mergeCell ref="A58:C58"/>
    <mergeCell ref="A59:C59"/>
    <mergeCell ref="A13:C13"/>
    <mergeCell ref="A33:C33"/>
    <mergeCell ref="A34:C34"/>
    <mergeCell ref="A39:C39"/>
    <mergeCell ref="A51:C51"/>
    <mergeCell ref="A52:C52"/>
    <mergeCell ref="A53:C53"/>
    <mergeCell ref="A44:I44"/>
    <mergeCell ref="A79:C79"/>
    <mergeCell ref="A77:C77"/>
    <mergeCell ref="A78:C78"/>
    <mergeCell ref="A46:C46"/>
    <mergeCell ref="A47:C47"/>
    <mergeCell ref="A48:C48"/>
    <mergeCell ref="A49:C49"/>
    <mergeCell ref="A50:C50"/>
    <mergeCell ref="A23:C23"/>
    <mergeCell ref="A21:I21"/>
    <mergeCell ref="A72:C72"/>
    <mergeCell ref="A61:C61"/>
    <mergeCell ref="A65:C65"/>
    <mergeCell ref="A66:C66"/>
    <mergeCell ref="A55:C55"/>
    <mergeCell ref="A56:C56"/>
    <mergeCell ref="A57:C57"/>
    <mergeCell ref="A62:C62"/>
    <mergeCell ref="A63:C63"/>
    <mergeCell ref="A64:C64"/>
    <mergeCell ref="A60:C60"/>
    <mergeCell ref="A54:C54"/>
    <mergeCell ref="A43:C43"/>
    <mergeCell ref="A45:C45"/>
    <mergeCell ref="A42:C42"/>
    <mergeCell ref="A29:C29"/>
    <mergeCell ref="A30:C30"/>
    <mergeCell ref="A32:C32"/>
    <mergeCell ref="A31:I31"/>
    <mergeCell ref="A35:C35"/>
    <mergeCell ref="A36:C36"/>
    <mergeCell ref="A40:C40"/>
    <mergeCell ref="A41:C41"/>
    <mergeCell ref="A37:C37"/>
    <mergeCell ref="A38:I38"/>
  </mergeCells>
  <pageMargins left="0.11811023622047245" right="0.11811023622047245" top="0.35433070866141736" bottom="0.19685039370078741" header="0.31496062992125984" footer="0.31496062992125984"/>
  <pageSetup scale="62"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L82"/>
  <sheetViews>
    <sheetView view="pageBreakPreview" zoomScale="80" zoomScaleNormal="100" zoomScaleSheetLayoutView="80" workbookViewId="0">
      <pane ySplit="6" topLeftCell="A8" activePane="bottomLeft" state="frozen"/>
      <selection pane="bottomLeft" activeCell="L23" sqref="J23:L23"/>
    </sheetView>
  </sheetViews>
  <sheetFormatPr baseColWidth="10" defaultColWidth="4" defaultRowHeight="15" x14ac:dyDescent="0.25"/>
  <cols>
    <col min="1" max="1" width="18.85546875" customWidth="1"/>
    <col min="2" max="2" width="18.7109375" customWidth="1"/>
    <col min="3" max="3" width="43.28515625" customWidth="1"/>
    <col min="4" max="4" width="13.85546875" customWidth="1"/>
    <col min="5" max="5" width="13.85546875" style="14" customWidth="1"/>
    <col min="6" max="7" width="17.7109375" style="14" customWidth="1"/>
    <col min="8" max="8" width="16.5703125" style="14" customWidth="1"/>
    <col min="9" max="9" width="13.7109375" style="14" customWidth="1"/>
    <col min="10" max="11" width="10.5703125" style="14" customWidth="1"/>
    <col min="12" max="12" width="17" customWidth="1"/>
  </cols>
  <sheetData>
    <row r="4" spans="1:12" ht="15.75" thickBot="1" x14ac:dyDescent="0.3"/>
    <row r="5" spans="1:12" ht="15" customHeight="1" thickBot="1" x14ac:dyDescent="0.3">
      <c r="A5" s="187" t="s">
        <v>25</v>
      </c>
      <c r="B5" s="188"/>
      <c r="C5" s="188"/>
      <c r="D5" s="188"/>
      <c r="E5" s="188"/>
      <c r="F5" s="189"/>
      <c r="G5" s="93"/>
      <c r="H5" s="187" t="s">
        <v>72</v>
      </c>
      <c r="I5" s="188"/>
      <c r="J5" s="188"/>
      <c r="K5" s="188"/>
      <c r="L5" s="189"/>
    </row>
    <row r="6" spans="1:12" s="2" customFormat="1" ht="54" customHeight="1" thickBot="1" x14ac:dyDescent="0.3">
      <c r="A6" s="190" t="s">
        <v>3</v>
      </c>
      <c r="B6" s="191"/>
      <c r="C6" s="191"/>
      <c r="D6" s="9" t="s">
        <v>11</v>
      </c>
      <c r="E6" s="9" t="s">
        <v>10</v>
      </c>
      <c r="F6" s="9" t="s">
        <v>5</v>
      </c>
      <c r="G6" s="6" t="s">
        <v>264</v>
      </c>
      <c r="H6" s="6" t="s">
        <v>279</v>
      </c>
      <c r="I6" s="6" t="s">
        <v>0</v>
      </c>
      <c r="J6" s="6" t="s">
        <v>257</v>
      </c>
      <c r="K6" s="6" t="s">
        <v>258</v>
      </c>
      <c r="L6" s="6" t="s">
        <v>223</v>
      </c>
    </row>
    <row r="7" spans="1:12" s="1" customFormat="1" ht="36.950000000000003" customHeight="1" thickBot="1" x14ac:dyDescent="0.3">
      <c r="A7" s="192" t="s">
        <v>35</v>
      </c>
      <c r="B7" s="193"/>
      <c r="C7" s="194"/>
      <c r="D7" s="17" t="s">
        <v>27</v>
      </c>
      <c r="E7" s="24">
        <v>45406</v>
      </c>
      <c r="F7" s="17" t="s">
        <v>26</v>
      </c>
      <c r="G7" s="17"/>
      <c r="H7" s="17" t="s">
        <v>8</v>
      </c>
      <c r="I7" s="17">
        <v>71544</v>
      </c>
      <c r="J7" s="21">
        <v>5729.14</v>
      </c>
      <c r="K7" s="38"/>
      <c r="L7" s="7"/>
    </row>
    <row r="8" spans="1:12" ht="36.950000000000003" customHeight="1" thickBot="1" x14ac:dyDescent="0.3">
      <c r="A8" s="218"/>
      <c r="B8" s="219"/>
      <c r="C8" s="220"/>
      <c r="D8" s="46" t="s">
        <v>27</v>
      </c>
      <c r="E8" s="27">
        <v>45407</v>
      </c>
      <c r="F8" s="46" t="s">
        <v>26</v>
      </c>
      <c r="G8" s="46"/>
      <c r="H8" s="46" t="s">
        <v>8</v>
      </c>
      <c r="I8" s="46">
        <v>71598</v>
      </c>
      <c r="J8" s="47"/>
      <c r="K8" s="103">
        <v>364.37</v>
      </c>
      <c r="L8" s="30"/>
    </row>
    <row r="9" spans="1:12" ht="15.75" customHeight="1" thickBot="1" x14ac:dyDescent="0.3">
      <c r="A9" s="185" t="s">
        <v>151</v>
      </c>
      <c r="B9" s="186"/>
      <c r="C9" s="186"/>
      <c r="D9" s="186"/>
      <c r="E9" s="186"/>
      <c r="F9" s="186"/>
      <c r="G9" s="186"/>
      <c r="H9" s="186"/>
      <c r="I9" s="186"/>
      <c r="J9" s="102">
        <f>SUM(J7:J8)</f>
        <v>5729.14</v>
      </c>
      <c r="K9" s="100">
        <f>SUM(K7:K8)</f>
        <v>364.37</v>
      </c>
      <c r="L9" s="48">
        <f>J9+K9</f>
        <v>6093.51</v>
      </c>
    </row>
    <row r="10" spans="1:12" x14ac:dyDescent="0.25">
      <c r="A10" s="197" t="s">
        <v>224</v>
      </c>
      <c r="B10" s="198"/>
      <c r="C10" s="198"/>
      <c r="D10" s="36" t="s">
        <v>225</v>
      </c>
      <c r="E10" s="37">
        <v>45469</v>
      </c>
      <c r="F10" s="36" t="s">
        <v>41</v>
      </c>
      <c r="G10" s="36"/>
      <c r="H10" s="36" t="s">
        <v>8</v>
      </c>
      <c r="I10" s="36" t="s">
        <v>226</v>
      </c>
      <c r="J10" s="38">
        <v>1589.59</v>
      </c>
      <c r="K10" s="38"/>
      <c r="L10" s="90"/>
    </row>
    <row r="11" spans="1:12" x14ac:dyDescent="0.25">
      <c r="A11" s="199" t="s">
        <v>227</v>
      </c>
      <c r="B11" s="200"/>
      <c r="C11" s="200"/>
      <c r="D11" s="17" t="s">
        <v>100</v>
      </c>
      <c r="E11" s="54">
        <v>45470</v>
      </c>
      <c r="F11" s="15" t="s">
        <v>30</v>
      </c>
      <c r="G11" s="15"/>
      <c r="H11" s="15">
        <v>25448</v>
      </c>
      <c r="I11" s="15">
        <v>73956</v>
      </c>
      <c r="J11" s="22"/>
      <c r="K11" s="22">
        <v>922.37</v>
      </c>
      <c r="L11" s="4"/>
    </row>
    <row r="12" spans="1:12" ht="31.5" customHeight="1" thickBot="1" x14ac:dyDescent="0.3">
      <c r="A12" s="199" t="s">
        <v>228</v>
      </c>
      <c r="B12" s="200"/>
      <c r="C12" s="200"/>
      <c r="D12" s="17" t="s">
        <v>100</v>
      </c>
      <c r="E12" s="24">
        <v>45471</v>
      </c>
      <c r="F12" s="17" t="s">
        <v>30</v>
      </c>
      <c r="G12" s="17"/>
      <c r="H12" s="17">
        <v>25449</v>
      </c>
      <c r="I12" s="17">
        <v>73975</v>
      </c>
      <c r="J12" s="21"/>
      <c r="K12" s="21">
        <v>4043.09</v>
      </c>
      <c r="L12" s="51"/>
    </row>
    <row r="13" spans="1:12" ht="15.75" customHeight="1" thickBot="1" x14ac:dyDescent="0.3">
      <c r="A13" s="185" t="s">
        <v>229</v>
      </c>
      <c r="B13" s="186"/>
      <c r="C13" s="186"/>
      <c r="D13" s="186"/>
      <c r="E13" s="186"/>
      <c r="F13" s="186"/>
      <c r="G13" s="186"/>
      <c r="H13" s="186"/>
      <c r="I13" s="186"/>
      <c r="J13" s="102">
        <f>SUM(J10:J12)</f>
        <v>1589.59</v>
      </c>
      <c r="K13" s="100">
        <f>SUM(K10:K12)</f>
        <v>4965.46</v>
      </c>
      <c r="L13" s="48">
        <f>J13+K13</f>
        <v>6555.05</v>
      </c>
    </row>
    <row r="14" spans="1:12" x14ac:dyDescent="0.25">
      <c r="A14" s="199" t="s">
        <v>242</v>
      </c>
      <c r="B14" s="200"/>
      <c r="C14" s="200"/>
      <c r="D14" s="17" t="s">
        <v>13</v>
      </c>
      <c r="E14" s="24">
        <v>45474</v>
      </c>
      <c r="F14" s="17" t="s">
        <v>30</v>
      </c>
      <c r="G14" s="17"/>
      <c r="H14" s="17" t="s">
        <v>8</v>
      </c>
      <c r="I14" s="17" t="s">
        <v>243</v>
      </c>
      <c r="J14" s="21"/>
      <c r="K14" s="21">
        <v>2905.06</v>
      </c>
      <c r="L14" s="95">
        <f>K14+K15</f>
        <v>3847.51</v>
      </c>
    </row>
    <row r="15" spans="1:12" ht="30" customHeight="1" thickBot="1" x14ac:dyDescent="0.3">
      <c r="A15" s="199" t="s">
        <v>277</v>
      </c>
      <c r="B15" s="200"/>
      <c r="C15" s="200"/>
      <c r="D15" s="17" t="s">
        <v>100</v>
      </c>
      <c r="E15" s="24">
        <v>45481</v>
      </c>
      <c r="F15" s="17" t="s">
        <v>30</v>
      </c>
      <c r="G15" s="17" t="s">
        <v>278</v>
      </c>
      <c r="H15" s="17">
        <v>25608</v>
      </c>
      <c r="I15" s="17"/>
      <c r="J15" s="21"/>
      <c r="K15" s="21">
        <v>942.45</v>
      </c>
      <c r="L15" s="51"/>
    </row>
    <row r="16" spans="1:12" ht="15.75" customHeight="1" thickBot="1" x14ac:dyDescent="0.3">
      <c r="A16" s="185" t="s">
        <v>336</v>
      </c>
      <c r="B16" s="186"/>
      <c r="C16" s="186"/>
      <c r="D16" s="186"/>
      <c r="E16" s="186"/>
      <c r="F16" s="186"/>
      <c r="G16" s="186"/>
      <c r="H16" s="186"/>
      <c r="I16" s="186"/>
      <c r="J16" s="102">
        <f>J14+J15</f>
        <v>0</v>
      </c>
      <c r="K16" s="100">
        <f>K14+K15</f>
        <v>3847.51</v>
      </c>
      <c r="L16" s="48">
        <f>J16+K16</f>
        <v>3847.51</v>
      </c>
    </row>
    <row r="17" spans="1:12" x14ac:dyDescent="0.25">
      <c r="A17" s="199"/>
      <c r="B17" s="200"/>
      <c r="C17" s="200"/>
      <c r="D17" s="17"/>
      <c r="E17" s="24"/>
      <c r="F17" s="17"/>
      <c r="G17" s="17"/>
      <c r="H17" s="17"/>
      <c r="I17" s="17"/>
      <c r="J17" s="21"/>
      <c r="K17" s="21"/>
      <c r="L17" s="51"/>
    </row>
    <row r="18" spans="1:12" x14ac:dyDescent="0.25">
      <c r="A18" s="199"/>
      <c r="B18" s="200"/>
      <c r="C18" s="200"/>
      <c r="D18" s="17"/>
      <c r="E18" s="24"/>
      <c r="F18" s="17"/>
      <c r="G18" s="17"/>
      <c r="H18" s="17"/>
      <c r="I18" s="17"/>
      <c r="J18" s="21"/>
      <c r="K18" s="21"/>
      <c r="L18" s="51"/>
    </row>
    <row r="19" spans="1:12" x14ac:dyDescent="0.25">
      <c r="A19" s="199"/>
      <c r="B19" s="200"/>
      <c r="C19" s="200"/>
      <c r="D19" s="17"/>
      <c r="E19" s="24"/>
      <c r="F19" s="17"/>
      <c r="G19" s="17"/>
      <c r="H19" s="17"/>
      <c r="I19" s="17"/>
      <c r="J19" s="21"/>
      <c r="K19" s="21"/>
      <c r="L19" s="51"/>
    </row>
    <row r="20" spans="1:12" ht="15.75" thickBot="1" x14ac:dyDescent="0.3">
      <c r="A20" s="199"/>
      <c r="B20" s="200"/>
      <c r="C20" s="200"/>
      <c r="D20" s="17"/>
      <c r="E20" s="24"/>
      <c r="F20" s="17"/>
      <c r="G20" s="17"/>
      <c r="H20" s="17"/>
      <c r="I20" s="17"/>
      <c r="J20" s="21"/>
      <c r="K20" s="21"/>
      <c r="L20" s="51"/>
    </row>
    <row r="21" spans="1:12" ht="15.75" customHeight="1" thickBot="1" x14ac:dyDescent="0.3">
      <c r="A21" s="185" t="s">
        <v>625</v>
      </c>
      <c r="B21" s="186"/>
      <c r="C21" s="186"/>
      <c r="D21" s="186"/>
      <c r="E21" s="186"/>
      <c r="F21" s="186"/>
      <c r="G21" s="186"/>
      <c r="H21" s="186"/>
      <c r="I21" s="186"/>
      <c r="J21" s="102">
        <f>SUM(J17:J20)</f>
        <v>0</v>
      </c>
      <c r="K21" s="102">
        <f>SUM(K17:K20)</f>
        <v>0</v>
      </c>
      <c r="L21" s="48">
        <f>J21+K21</f>
        <v>0</v>
      </c>
    </row>
    <row r="22" spans="1:12" x14ac:dyDescent="0.25">
      <c r="A22" s="199"/>
      <c r="B22" s="200"/>
      <c r="C22" s="200"/>
      <c r="D22" s="17"/>
      <c r="E22" s="24"/>
      <c r="F22" s="17"/>
      <c r="G22" s="17"/>
      <c r="H22" s="17"/>
      <c r="I22" s="17"/>
      <c r="J22" s="21"/>
      <c r="K22" s="21"/>
      <c r="L22" s="51"/>
    </row>
    <row r="23" spans="1:12" x14ac:dyDescent="0.25">
      <c r="A23" s="199"/>
      <c r="B23" s="200"/>
      <c r="C23" s="200"/>
      <c r="D23" s="17"/>
      <c r="E23" s="24"/>
      <c r="F23" s="17"/>
      <c r="G23" s="17"/>
      <c r="H23" s="17"/>
      <c r="I23" s="17"/>
      <c r="J23" s="175">
        <f>J21+J16+J13+J9</f>
        <v>7318.7300000000005</v>
      </c>
      <c r="K23" s="175">
        <f>K21+K16+K13+K9</f>
        <v>9177.340000000002</v>
      </c>
      <c r="L23" s="176">
        <f>L21+L16+L13+L9</f>
        <v>16496.07</v>
      </c>
    </row>
    <row r="24" spans="1:12" x14ac:dyDescent="0.25">
      <c r="A24" s="199"/>
      <c r="B24" s="200"/>
      <c r="C24" s="200"/>
      <c r="D24" s="17"/>
      <c r="E24" s="24"/>
      <c r="F24" s="17"/>
      <c r="G24" s="17"/>
      <c r="H24" s="17"/>
      <c r="I24" s="17"/>
      <c r="J24" s="21"/>
      <c r="K24" s="21"/>
      <c r="L24" s="51"/>
    </row>
    <row r="25" spans="1:12" x14ac:dyDescent="0.25">
      <c r="A25" s="199"/>
      <c r="B25" s="200"/>
      <c r="C25" s="200"/>
      <c r="D25" s="17"/>
      <c r="E25" s="24"/>
      <c r="F25" s="17"/>
      <c r="G25" s="17"/>
      <c r="H25" s="17"/>
      <c r="I25" s="17"/>
      <c r="J25" s="21"/>
      <c r="K25" s="21"/>
      <c r="L25" s="51"/>
    </row>
    <row r="26" spans="1:12" x14ac:dyDescent="0.25">
      <c r="A26" s="199"/>
      <c r="B26" s="200"/>
      <c r="C26" s="200"/>
      <c r="D26" s="17"/>
      <c r="E26" s="24"/>
      <c r="F26" s="17"/>
      <c r="G26" s="17"/>
      <c r="H26" s="17"/>
      <c r="I26" s="17"/>
      <c r="J26" s="21"/>
      <c r="K26" s="21"/>
      <c r="L26" s="51"/>
    </row>
    <row r="27" spans="1:12" x14ac:dyDescent="0.25">
      <c r="A27" s="199"/>
      <c r="B27" s="200"/>
      <c r="C27" s="200"/>
      <c r="D27" s="17"/>
      <c r="E27" s="24"/>
      <c r="F27" s="17"/>
      <c r="G27" s="17"/>
      <c r="H27" s="17"/>
      <c r="I27" s="17"/>
      <c r="J27" s="21"/>
      <c r="K27" s="21"/>
      <c r="L27" s="51"/>
    </row>
    <row r="28" spans="1:12" x14ac:dyDescent="0.25">
      <c r="A28" s="204"/>
      <c r="B28" s="205"/>
      <c r="C28" s="205"/>
      <c r="D28" s="74"/>
      <c r="E28" s="88"/>
      <c r="F28" s="74"/>
      <c r="G28" s="74"/>
      <c r="H28" s="17"/>
      <c r="I28" s="17"/>
      <c r="J28" s="21"/>
      <c r="K28" s="21"/>
      <c r="L28" s="51"/>
    </row>
    <row r="29" spans="1:12" x14ac:dyDescent="0.25">
      <c r="A29" s="199"/>
      <c r="B29" s="200"/>
      <c r="C29" s="200"/>
      <c r="D29" s="17"/>
      <c r="E29" s="24"/>
      <c r="F29" s="17"/>
      <c r="G29" s="17"/>
      <c r="H29" s="17"/>
      <c r="I29" s="17"/>
      <c r="J29" s="21"/>
      <c r="K29" s="21"/>
      <c r="L29" s="51"/>
    </row>
    <row r="30" spans="1:12" x14ac:dyDescent="0.25">
      <c r="A30" s="199"/>
      <c r="B30" s="200"/>
      <c r="C30" s="200"/>
      <c r="D30" s="17"/>
      <c r="E30" s="24"/>
      <c r="F30" s="17"/>
      <c r="G30" s="17"/>
      <c r="H30" s="17"/>
      <c r="I30" s="17"/>
      <c r="J30" s="21"/>
      <c r="K30" s="21"/>
      <c r="L30" s="51"/>
    </row>
    <row r="31" spans="1:12" x14ac:dyDescent="0.25">
      <c r="A31" s="204"/>
      <c r="B31" s="205"/>
      <c r="C31" s="205"/>
      <c r="D31" s="74"/>
      <c r="E31" s="88"/>
      <c r="F31" s="74"/>
      <c r="G31" s="74"/>
      <c r="H31" s="17"/>
      <c r="I31" s="17"/>
      <c r="J31" s="21"/>
      <c r="K31" s="21"/>
      <c r="L31" s="51"/>
    </row>
    <row r="32" spans="1:12" x14ac:dyDescent="0.25">
      <c r="A32" s="199"/>
      <c r="B32" s="200"/>
      <c r="C32" s="200"/>
      <c r="D32" s="17"/>
      <c r="E32" s="24"/>
      <c r="F32" s="17"/>
      <c r="G32" s="17"/>
      <c r="H32" s="17"/>
      <c r="I32" s="17"/>
      <c r="J32" s="21"/>
      <c r="K32" s="21"/>
      <c r="L32" s="51"/>
    </row>
    <row r="33" spans="1:12" x14ac:dyDescent="0.25">
      <c r="A33" s="199"/>
      <c r="B33" s="200"/>
      <c r="C33" s="200"/>
      <c r="D33" s="17"/>
      <c r="E33" s="24"/>
      <c r="F33" s="17"/>
      <c r="G33" s="17"/>
      <c r="H33" s="17"/>
      <c r="I33" s="17"/>
      <c r="J33" s="21"/>
      <c r="K33" s="21"/>
      <c r="L33" s="51"/>
    </row>
    <row r="34" spans="1:12" x14ac:dyDescent="0.25">
      <c r="A34" s="204"/>
      <c r="B34" s="205"/>
      <c r="C34" s="205"/>
      <c r="D34" s="74"/>
      <c r="E34" s="88"/>
      <c r="F34" s="74"/>
      <c r="G34" s="74"/>
      <c r="H34" s="17"/>
      <c r="I34" s="17"/>
      <c r="J34" s="21"/>
      <c r="K34" s="21"/>
      <c r="L34" s="51"/>
    </row>
    <row r="35" spans="1:12" x14ac:dyDescent="0.25">
      <c r="A35" s="199"/>
      <c r="B35" s="200"/>
      <c r="C35" s="200"/>
      <c r="D35" s="17"/>
      <c r="E35" s="24"/>
      <c r="F35" s="17"/>
      <c r="G35" s="17"/>
      <c r="H35" s="17"/>
      <c r="I35" s="17"/>
      <c r="J35" s="21"/>
      <c r="K35" s="21"/>
      <c r="L35" s="51"/>
    </row>
    <row r="36" spans="1:12" x14ac:dyDescent="0.25">
      <c r="A36" s="199"/>
      <c r="B36" s="200"/>
      <c r="C36" s="200"/>
      <c r="D36" s="17"/>
      <c r="E36" s="24"/>
      <c r="F36" s="17"/>
      <c r="G36" s="17"/>
      <c r="H36" s="17"/>
      <c r="I36" s="17"/>
      <c r="J36" s="21"/>
      <c r="K36" s="21"/>
      <c r="L36" s="51"/>
    </row>
    <row r="37" spans="1:12" x14ac:dyDescent="0.25">
      <c r="A37" s="199"/>
      <c r="B37" s="200"/>
      <c r="C37" s="200"/>
      <c r="D37" s="17"/>
      <c r="E37" s="24"/>
      <c r="F37" s="17"/>
      <c r="G37" s="17"/>
      <c r="H37" s="17"/>
      <c r="I37" s="17"/>
      <c r="J37" s="21"/>
      <c r="K37" s="21"/>
      <c r="L37" s="51"/>
    </row>
    <row r="38" spans="1:12" x14ac:dyDescent="0.25">
      <c r="A38" s="204"/>
      <c r="B38" s="205"/>
      <c r="C38" s="205"/>
      <c r="D38" s="74"/>
      <c r="E38" s="88"/>
      <c r="F38" s="74"/>
      <c r="G38" s="74"/>
      <c r="H38" s="17"/>
      <c r="I38" s="17"/>
      <c r="J38" s="21"/>
      <c r="K38" s="21"/>
      <c r="L38" s="51"/>
    </row>
    <row r="39" spans="1:12" x14ac:dyDescent="0.25">
      <c r="A39" s="199"/>
      <c r="B39" s="200"/>
      <c r="C39" s="200"/>
      <c r="D39" s="17"/>
      <c r="E39" s="24"/>
      <c r="F39" s="17"/>
      <c r="G39" s="17"/>
      <c r="H39" s="17"/>
      <c r="I39" s="17"/>
      <c r="J39" s="21"/>
      <c r="K39" s="21"/>
      <c r="L39" s="51"/>
    </row>
    <row r="40" spans="1:12" x14ac:dyDescent="0.25">
      <c r="A40" s="199"/>
      <c r="B40" s="200"/>
      <c r="C40" s="200"/>
      <c r="D40" s="17"/>
      <c r="E40" s="24"/>
      <c r="F40" s="17"/>
      <c r="G40" s="17"/>
      <c r="H40" s="17"/>
      <c r="I40" s="17"/>
      <c r="J40" s="21"/>
      <c r="K40" s="21"/>
      <c r="L40" s="51"/>
    </row>
    <row r="41" spans="1:12" x14ac:dyDescent="0.25">
      <c r="A41" s="199"/>
      <c r="B41" s="200"/>
      <c r="C41" s="200"/>
      <c r="D41" s="17"/>
      <c r="E41" s="24"/>
      <c r="F41" s="17"/>
      <c r="G41" s="17"/>
      <c r="H41" s="17"/>
      <c r="I41" s="17"/>
      <c r="J41" s="21"/>
      <c r="K41" s="21"/>
      <c r="L41" s="51"/>
    </row>
    <row r="42" spans="1:12" x14ac:dyDescent="0.25">
      <c r="A42" s="199"/>
      <c r="B42" s="200"/>
      <c r="C42" s="200"/>
      <c r="D42" s="17"/>
      <c r="E42" s="24"/>
      <c r="F42" s="17"/>
      <c r="G42" s="17"/>
      <c r="H42" s="17"/>
      <c r="I42" s="17"/>
      <c r="J42" s="21"/>
      <c r="K42" s="21"/>
      <c r="L42" s="51"/>
    </row>
    <row r="43" spans="1:12" x14ac:dyDescent="0.25">
      <c r="A43" s="199"/>
      <c r="B43" s="200"/>
      <c r="C43" s="200"/>
      <c r="D43" s="17"/>
      <c r="E43" s="24"/>
      <c r="F43" s="17"/>
      <c r="G43" s="17"/>
      <c r="H43" s="17"/>
      <c r="I43" s="17"/>
      <c r="J43" s="21"/>
      <c r="K43" s="21"/>
      <c r="L43" s="51"/>
    </row>
    <row r="44" spans="1:12" x14ac:dyDescent="0.25">
      <c r="A44" s="199"/>
      <c r="B44" s="200"/>
      <c r="C44" s="200"/>
      <c r="D44" s="17"/>
      <c r="E44" s="24"/>
      <c r="F44" s="17"/>
      <c r="G44" s="17"/>
      <c r="H44" s="17"/>
      <c r="I44" s="17"/>
      <c r="J44" s="21"/>
      <c r="K44" s="21"/>
      <c r="L44" s="51"/>
    </row>
    <row r="45" spans="1:12" x14ac:dyDescent="0.25">
      <c r="A45" s="199"/>
      <c r="B45" s="200"/>
      <c r="C45" s="200"/>
      <c r="D45" s="17"/>
      <c r="E45" s="24"/>
      <c r="F45" s="17"/>
      <c r="G45" s="17"/>
      <c r="H45" s="17"/>
      <c r="I45" s="17"/>
      <c r="J45" s="21"/>
      <c r="K45" s="21"/>
      <c r="L45" s="51"/>
    </row>
    <row r="46" spans="1:12" x14ac:dyDescent="0.25">
      <c r="A46" s="199"/>
      <c r="B46" s="200"/>
      <c r="C46" s="200"/>
      <c r="D46" s="17"/>
      <c r="E46" s="24"/>
      <c r="F46" s="17"/>
      <c r="G46" s="17"/>
      <c r="H46" s="17"/>
      <c r="I46" s="17"/>
      <c r="J46" s="21"/>
      <c r="K46" s="21"/>
      <c r="L46" s="51"/>
    </row>
    <row r="47" spans="1:12" x14ac:dyDescent="0.25">
      <c r="A47" s="199"/>
      <c r="B47" s="200"/>
      <c r="C47" s="200"/>
      <c r="D47" s="17"/>
      <c r="E47" s="24"/>
      <c r="F47" s="17"/>
      <c r="G47" s="17"/>
      <c r="H47" s="17"/>
      <c r="I47" s="17"/>
      <c r="J47" s="21"/>
      <c r="K47" s="21"/>
      <c r="L47" s="51"/>
    </row>
    <row r="48" spans="1:12" x14ac:dyDescent="0.25">
      <c r="A48" s="199"/>
      <c r="B48" s="200"/>
      <c r="C48" s="200"/>
      <c r="D48" s="17"/>
      <c r="E48" s="24"/>
      <c r="F48" s="17"/>
      <c r="G48" s="17"/>
      <c r="H48" s="17"/>
      <c r="I48" s="17"/>
      <c r="J48" s="21"/>
      <c r="K48" s="21"/>
      <c r="L48" s="51"/>
    </row>
    <row r="49" spans="1:12" x14ac:dyDescent="0.25">
      <c r="A49" s="201"/>
      <c r="B49" s="202"/>
      <c r="C49" s="202"/>
      <c r="D49" s="17"/>
      <c r="E49" s="24"/>
      <c r="F49" s="17"/>
      <c r="G49" s="17"/>
      <c r="H49" s="17"/>
      <c r="I49" s="17"/>
      <c r="J49" s="21"/>
      <c r="K49" s="21"/>
      <c r="L49" s="51"/>
    </row>
    <row r="50" spans="1:12" x14ac:dyDescent="0.25">
      <c r="A50" s="199"/>
      <c r="B50" s="200"/>
      <c r="C50" s="200"/>
      <c r="D50" s="17"/>
      <c r="E50" s="24"/>
      <c r="F50" s="17"/>
      <c r="G50" s="17"/>
      <c r="H50" s="17"/>
      <c r="I50" s="17"/>
      <c r="J50" s="21"/>
      <c r="K50" s="21"/>
      <c r="L50" s="51"/>
    </row>
    <row r="51" spans="1:12" x14ac:dyDescent="0.25">
      <c r="A51" s="199"/>
      <c r="B51" s="200"/>
      <c r="C51" s="200"/>
      <c r="D51" s="17"/>
      <c r="E51" s="24"/>
      <c r="F51" s="17"/>
      <c r="G51" s="17"/>
      <c r="H51" s="17"/>
      <c r="I51" s="17"/>
      <c r="J51" s="21"/>
      <c r="K51" s="21"/>
      <c r="L51" s="51"/>
    </row>
    <row r="52" spans="1:12" x14ac:dyDescent="0.25">
      <c r="A52" s="199"/>
      <c r="B52" s="200"/>
      <c r="C52" s="200"/>
      <c r="D52" s="17"/>
      <c r="E52" s="24"/>
      <c r="F52" s="17"/>
      <c r="G52" s="17"/>
      <c r="H52" s="17"/>
      <c r="I52" s="17"/>
      <c r="J52" s="21"/>
      <c r="K52" s="21"/>
      <c r="L52" s="51"/>
    </row>
    <row r="53" spans="1:12" x14ac:dyDescent="0.25">
      <c r="A53" s="199"/>
      <c r="B53" s="200"/>
      <c r="C53" s="200"/>
      <c r="D53" s="17"/>
      <c r="E53" s="24"/>
      <c r="F53" s="17"/>
      <c r="G53" s="17"/>
      <c r="H53" s="17"/>
      <c r="I53" s="17"/>
      <c r="J53" s="21"/>
      <c r="K53" s="21"/>
      <c r="L53" s="51"/>
    </row>
    <row r="54" spans="1:12" x14ac:dyDescent="0.25">
      <c r="A54" s="199"/>
      <c r="B54" s="200"/>
      <c r="C54" s="200"/>
      <c r="D54" s="17"/>
      <c r="E54" s="24"/>
      <c r="F54" s="17"/>
      <c r="G54" s="17"/>
      <c r="H54" s="17"/>
      <c r="I54" s="17"/>
      <c r="J54" s="21"/>
      <c r="K54" s="21"/>
      <c r="L54" s="51"/>
    </row>
    <row r="55" spans="1:12" x14ac:dyDescent="0.25">
      <c r="A55" s="199"/>
      <c r="B55" s="200"/>
      <c r="C55" s="200"/>
      <c r="D55" s="17"/>
      <c r="E55" s="24"/>
      <c r="F55" s="17"/>
      <c r="G55" s="17"/>
      <c r="H55" s="17"/>
      <c r="I55" s="17"/>
      <c r="J55" s="21"/>
      <c r="K55" s="21"/>
      <c r="L55" s="51"/>
    </row>
    <row r="56" spans="1:12" x14ac:dyDescent="0.25">
      <c r="A56" s="199"/>
      <c r="B56" s="200"/>
      <c r="C56" s="200"/>
      <c r="D56" s="17"/>
      <c r="E56" s="24"/>
      <c r="F56" s="17"/>
      <c r="G56" s="17"/>
      <c r="H56" s="17"/>
      <c r="I56" s="17"/>
      <c r="J56" s="21"/>
      <c r="K56" s="21"/>
      <c r="L56" s="51"/>
    </row>
    <row r="57" spans="1:12" x14ac:dyDescent="0.25">
      <c r="A57" s="199"/>
      <c r="B57" s="200"/>
      <c r="C57" s="200"/>
      <c r="D57" s="17"/>
      <c r="E57" s="24"/>
      <c r="F57" s="17"/>
      <c r="G57" s="17"/>
      <c r="H57" s="17"/>
      <c r="I57" s="17"/>
      <c r="J57" s="21"/>
      <c r="K57" s="21"/>
      <c r="L57" s="51"/>
    </row>
    <row r="58" spans="1:12" x14ac:dyDescent="0.25">
      <c r="A58" s="199"/>
      <c r="B58" s="200"/>
      <c r="C58" s="200"/>
      <c r="D58" s="17"/>
      <c r="E58" s="24"/>
      <c r="F58" s="17"/>
      <c r="G58" s="17"/>
      <c r="H58" s="17"/>
      <c r="I58" s="17"/>
      <c r="J58" s="21"/>
      <c r="K58" s="21"/>
      <c r="L58" s="51"/>
    </row>
    <row r="59" spans="1:12" x14ac:dyDescent="0.25">
      <c r="A59" s="199"/>
      <c r="B59" s="200"/>
      <c r="C59" s="200"/>
      <c r="D59" s="17"/>
      <c r="E59" s="24"/>
      <c r="F59" s="17"/>
      <c r="G59" s="17"/>
      <c r="H59" s="17"/>
      <c r="I59" s="17"/>
      <c r="J59" s="21"/>
      <c r="K59" s="21"/>
      <c r="L59" s="51"/>
    </row>
    <row r="60" spans="1:12" x14ac:dyDescent="0.25">
      <c r="A60" s="199"/>
      <c r="B60" s="200"/>
      <c r="C60" s="200"/>
      <c r="D60" s="17"/>
      <c r="E60" s="24"/>
      <c r="F60" s="17"/>
      <c r="G60" s="17"/>
      <c r="H60" s="17"/>
      <c r="I60" s="17"/>
      <c r="J60" s="21"/>
      <c r="K60" s="21"/>
      <c r="L60" s="51"/>
    </row>
    <row r="61" spans="1:12" x14ac:dyDescent="0.25">
      <c r="A61" s="199"/>
      <c r="B61" s="200"/>
      <c r="C61" s="200"/>
      <c r="D61" s="17"/>
      <c r="E61" s="24"/>
      <c r="F61" s="17"/>
      <c r="G61" s="17"/>
      <c r="H61" s="17"/>
      <c r="I61" s="17"/>
      <c r="J61" s="21"/>
      <c r="K61" s="21"/>
      <c r="L61" s="51"/>
    </row>
    <row r="62" spans="1:12" x14ac:dyDescent="0.25">
      <c r="A62" s="204"/>
      <c r="B62" s="205"/>
      <c r="C62" s="205"/>
      <c r="D62" s="74"/>
      <c r="E62" s="88"/>
      <c r="F62" s="74"/>
      <c r="G62" s="74"/>
      <c r="H62" s="17"/>
      <c r="I62" s="17"/>
      <c r="J62" s="21"/>
      <c r="K62" s="21"/>
      <c r="L62" s="51"/>
    </row>
    <row r="63" spans="1:12" x14ac:dyDescent="0.25">
      <c r="A63" s="199"/>
      <c r="B63" s="200"/>
      <c r="C63" s="200"/>
      <c r="D63" s="17"/>
      <c r="E63" s="24"/>
      <c r="F63" s="17"/>
      <c r="G63" s="17"/>
      <c r="H63" s="17"/>
      <c r="I63" s="17"/>
      <c r="J63" s="21"/>
      <c r="K63" s="21"/>
      <c r="L63" s="51"/>
    </row>
    <row r="64" spans="1:12" x14ac:dyDescent="0.25">
      <c r="A64" s="199"/>
      <c r="B64" s="200"/>
      <c r="C64" s="200"/>
      <c r="D64" s="17"/>
      <c r="E64" s="24"/>
      <c r="F64" s="17"/>
      <c r="G64" s="17"/>
      <c r="H64" s="17"/>
      <c r="I64" s="17"/>
      <c r="J64" s="21"/>
      <c r="K64" s="21"/>
      <c r="L64" s="51"/>
    </row>
    <row r="65" spans="1:12" x14ac:dyDescent="0.25">
      <c r="A65" s="204"/>
      <c r="B65" s="205"/>
      <c r="C65" s="205"/>
      <c r="D65" s="74"/>
      <c r="E65" s="88"/>
      <c r="F65" s="74"/>
      <c r="G65" s="74"/>
      <c r="H65" s="17"/>
      <c r="I65" s="17"/>
      <c r="J65" s="21"/>
      <c r="K65" s="21"/>
      <c r="L65" s="51"/>
    </row>
    <row r="66" spans="1:12" x14ac:dyDescent="0.25">
      <c r="A66" s="199"/>
      <c r="B66" s="200"/>
      <c r="C66" s="200"/>
      <c r="D66" s="17"/>
      <c r="E66" s="24"/>
      <c r="F66" s="17"/>
      <c r="G66" s="17"/>
      <c r="H66" s="17"/>
      <c r="I66" s="17"/>
      <c r="J66" s="21"/>
      <c r="K66" s="21"/>
      <c r="L66" s="51"/>
    </row>
    <row r="67" spans="1:12" x14ac:dyDescent="0.25">
      <c r="A67" s="199"/>
      <c r="B67" s="200"/>
      <c r="C67" s="200"/>
      <c r="D67" s="17"/>
      <c r="E67" s="24"/>
      <c r="F67" s="17"/>
      <c r="G67" s="17"/>
      <c r="H67" s="17"/>
      <c r="I67" s="17"/>
      <c r="J67" s="21"/>
      <c r="K67" s="21"/>
      <c r="L67" s="51"/>
    </row>
    <row r="68" spans="1:12" x14ac:dyDescent="0.25">
      <c r="A68" s="199"/>
      <c r="B68" s="200"/>
      <c r="C68" s="200"/>
      <c r="D68" s="17"/>
      <c r="E68" s="24"/>
      <c r="F68" s="17"/>
      <c r="G68" s="17"/>
      <c r="H68" s="17"/>
      <c r="I68" s="17"/>
      <c r="J68" s="21"/>
      <c r="K68" s="21"/>
      <c r="L68" s="51"/>
    </row>
    <row r="69" spans="1:12" x14ac:dyDescent="0.25">
      <c r="A69" s="204"/>
      <c r="B69" s="205"/>
      <c r="C69" s="205"/>
      <c r="D69" s="74"/>
      <c r="E69" s="88"/>
      <c r="F69" s="74"/>
      <c r="G69" s="74"/>
      <c r="H69" s="17"/>
      <c r="I69" s="17"/>
      <c r="J69" s="21"/>
      <c r="K69" s="21"/>
      <c r="L69" s="51"/>
    </row>
    <row r="70" spans="1:12" x14ac:dyDescent="0.25">
      <c r="A70" s="199"/>
      <c r="B70" s="200"/>
      <c r="C70" s="200"/>
      <c r="D70" s="17"/>
      <c r="E70" s="24"/>
      <c r="F70" s="17"/>
      <c r="G70" s="17"/>
      <c r="H70" s="17"/>
      <c r="I70" s="17"/>
      <c r="J70" s="21"/>
      <c r="K70" s="21"/>
      <c r="L70" s="51"/>
    </row>
    <row r="71" spans="1:12" x14ac:dyDescent="0.25">
      <c r="A71" s="199"/>
      <c r="B71" s="200"/>
      <c r="C71" s="200"/>
      <c r="D71" s="17"/>
      <c r="E71" s="24"/>
      <c r="F71" s="17"/>
      <c r="G71" s="17"/>
      <c r="H71" s="17"/>
      <c r="I71" s="17"/>
      <c r="J71" s="21"/>
      <c r="K71" s="21"/>
      <c r="L71" s="51"/>
    </row>
    <row r="72" spans="1:12" x14ac:dyDescent="0.25">
      <c r="A72" s="199"/>
      <c r="B72" s="200"/>
      <c r="C72" s="200"/>
      <c r="D72" s="17"/>
      <c r="E72" s="24"/>
      <c r="F72" s="17"/>
      <c r="G72" s="17"/>
      <c r="H72" s="17"/>
      <c r="I72" s="17"/>
      <c r="J72" s="21"/>
      <c r="K72" s="21"/>
      <c r="L72" s="51"/>
    </row>
    <row r="73" spans="1:12" ht="30" customHeight="1" thickBot="1" x14ac:dyDescent="0.3">
      <c r="A73" s="207"/>
      <c r="B73" s="208"/>
      <c r="C73" s="208"/>
      <c r="D73" s="75"/>
      <c r="E73" s="89"/>
      <c r="F73" s="75"/>
      <c r="G73" s="75"/>
      <c r="H73" s="75"/>
      <c r="I73" s="75"/>
      <c r="J73" s="76"/>
      <c r="K73" s="76"/>
      <c r="L73" s="77"/>
    </row>
    <row r="74" spans="1:12" x14ac:dyDescent="0.25">
      <c r="A74" s="206"/>
      <c r="B74" s="206"/>
      <c r="C74" s="206"/>
      <c r="D74" s="8"/>
    </row>
    <row r="75" spans="1:12" x14ac:dyDescent="0.25">
      <c r="A75" s="206"/>
      <c r="B75" s="206"/>
      <c r="C75" s="206"/>
      <c r="D75" s="8"/>
    </row>
    <row r="76" spans="1:12" x14ac:dyDescent="0.25">
      <c r="A76" s="206"/>
      <c r="B76" s="206"/>
      <c r="C76" s="206"/>
      <c r="D76" s="8"/>
    </row>
    <row r="77" spans="1:12" x14ac:dyDescent="0.25">
      <c r="A77" s="206"/>
      <c r="B77" s="206"/>
      <c r="C77" s="206"/>
      <c r="D77" s="8"/>
    </row>
    <row r="78" spans="1:12" x14ac:dyDescent="0.25">
      <c r="A78" s="206"/>
      <c r="B78" s="206"/>
      <c r="C78" s="206"/>
      <c r="D78" s="8"/>
    </row>
    <row r="79" spans="1:12" x14ac:dyDescent="0.25">
      <c r="A79" s="206"/>
      <c r="B79" s="206"/>
      <c r="C79" s="206"/>
      <c r="D79" s="8"/>
    </row>
    <row r="80" spans="1:12" x14ac:dyDescent="0.25">
      <c r="A80" s="206"/>
      <c r="B80" s="206"/>
      <c r="C80" s="206"/>
      <c r="D80" s="8"/>
    </row>
    <row r="81" spans="1:4" x14ac:dyDescent="0.25">
      <c r="A81" s="206"/>
      <c r="B81" s="206"/>
      <c r="C81" s="206"/>
      <c r="D81" s="8"/>
    </row>
    <row r="82" spans="1:4" x14ac:dyDescent="0.25">
      <c r="A82" s="206"/>
      <c r="B82" s="206"/>
      <c r="C82" s="206"/>
      <c r="D82" s="8"/>
    </row>
  </sheetData>
  <mergeCells count="78">
    <mergeCell ref="A16:I16"/>
    <mergeCell ref="A15:C15"/>
    <mergeCell ref="A5:F5"/>
    <mergeCell ref="A6:C6"/>
    <mergeCell ref="A10:C10"/>
    <mergeCell ref="A11:C11"/>
    <mergeCell ref="A12:C12"/>
    <mergeCell ref="A14:C14"/>
    <mergeCell ref="A9:I9"/>
    <mergeCell ref="A13:I13"/>
    <mergeCell ref="A27:C27"/>
    <mergeCell ref="A17:C17"/>
    <mergeCell ref="A18:C18"/>
    <mergeCell ref="A19:C19"/>
    <mergeCell ref="A20:C20"/>
    <mergeCell ref="A22:C22"/>
    <mergeCell ref="A23:C23"/>
    <mergeCell ref="A24:C24"/>
    <mergeCell ref="A25:C25"/>
    <mergeCell ref="A26:C26"/>
    <mergeCell ref="A21:I21"/>
    <mergeCell ref="A39:C39"/>
    <mergeCell ref="A28:C28"/>
    <mergeCell ref="A29:C29"/>
    <mergeCell ref="A30:C30"/>
    <mergeCell ref="A31:C31"/>
    <mergeCell ref="A32:C32"/>
    <mergeCell ref="A33:C33"/>
    <mergeCell ref="A34:C34"/>
    <mergeCell ref="A35:C35"/>
    <mergeCell ref="A36:C36"/>
    <mergeCell ref="A37:C37"/>
    <mergeCell ref="A38:C38"/>
    <mergeCell ref="A51:C51"/>
    <mergeCell ref="A40:C40"/>
    <mergeCell ref="A41:C41"/>
    <mergeCell ref="A42:C42"/>
    <mergeCell ref="A43:C43"/>
    <mergeCell ref="A44:C44"/>
    <mergeCell ref="A45:C45"/>
    <mergeCell ref="A46:C46"/>
    <mergeCell ref="A47:C47"/>
    <mergeCell ref="A48:C48"/>
    <mergeCell ref="A49:C49"/>
    <mergeCell ref="A50:C50"/>
    <mergeCell ref="A63:C63"/>
    <mergeCell ref="A52:C52"/>
    <mergeCell ref="A53:C53"/>
    <mergeCell ref="A54:C54"/>
    <mergeCell ref="A55:C55"/>
    <mergeCell ref="A56:C56"/>
    <mergeCell ref="A57:C57"/>
    <mergeCell ref="A58:C58"/>
    <mergeCell ref="A59:C59"/>
    <mergeCell ref="A60:C60"/>
    <mergeCell ref="A61:C61"/>
    <mergeCell ref="A62:C62"/>
    <mergeCell ref="A65:C65"/>
    <mergeCell ref="A66:C66"/>
    <mergeCell ref="A67:C67"/>
    <mergeCell ref="A68:C68"/>
    <mergeCell ref="A69:C69"/>
    <mergeCell ref="A82:C82"/>
    <mergeCell ref="H5:L5"/>
    <mergeCell ref="A7:C8"/>
    <mergeCell ref="A76:C76"/>
    <mergeCell ref="A77:C77"/>
    <mergeCell ref="A78:C78"/>
    <mergeCell ref="A79:C79"/>
    <mergeCell ref="A80:C80"/>
    <mergeCell ref="A81:C81"/>
    <mergeCell ref="A70:C70"/>
    <mergeCell ref="A71:C71"/>
    <mergeCell ref="A72:C72"/>
    <mergeCell ref="A73:C73"/>
    <mergeCell ref="A74:C74"/>
    <mergeCell ref="A75:C75"/>
    <mergeCell ref="A64:C64"/>
  </mergeCells>
  <pageMargins left="0.31496062992125984" right="0.31496062992125984" top="0.35433070866141736" bottom="0.19685039370078741" header="0.31496062992125984" footer="0.31496062992125984"/>
  <pageSetup scale="6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L71"/>
  <sheetViews>
    <sheetView view="pageBreakPreview" zoomScale="80" zoomScaleNormal="100" zoomScaleSheetLayoutView="80" workbookViewId="0">
      <pane ySplit="6" topLeftCell="A28" activePane="bottomLeft" state="frozen"/>
      <selection pane="bottomLeft" activeCell="A34" sqref="A34:C34"/>
    </sheetView>
  </sheetViews>
  <sheetFormatPr baseColWidth="10" defaultColWidth="4" defaultRowHeight="15" x14ac:dyDescent="0.25"/>
  <cols>
    <col min="1" max="1" width="18.85546875" customWidth="1"/>
    <col min="2" max="2" width="18.7109375" customWidth="1"/>
    <col min="3" max="3" width="43.28515625" customWidth="1"/>
    <col min="4" max="4" width="18.85546875" customWidth="1"/>
    <col min="5" max="5" width="13.85546875" style="14" customWidth="1"/>
    <col min="6" max="7" width="17.7109375" style="14" customWidth="1"/>
    <col min="8" max="8" width="16.5703125" style="14" customWidth="1"/>
    <col min="9" max="9" width="13.7109375" style="14" customWidth="1"/>
    <col min="10" max="10" width="12.42578125" style="14" customWidth="1"/>
    <col min="11" max="11" width="11.7109375" style="14" customWidth="1"/>
    <col min="12" max="12" width="17" customWidth="1"/>
  </cols>
  <sheetData>
    <row r="4" spans="1:12" ht="15.75" thickBot="1" x14ac:dyDescent="0.3"/>
    <row r="5" spans="1:12" ht="15" customHeight="1" thickBot="1" x14ac:dyDescent="0.3">
      <c r="A5" s="187" t="s">
        <v>19</v>
      </c>
      <c r="B5" s="188"/>
      <c r="C5" s="188"/>
      <c r="D5" s="188"/>
      <c r="E5" s="188"/>
      <c r="F5" s="189"/>
      <c r="G5" s="93"/>
      <c r="H5" s="187" t="s">
        <v>72</v>
      </c>
      <c r="I5" s="188"/>
      <c r="J5" s="188"/>
      <c r="K5" s="188"/>
      <c r="L5" s="189"/>
    </row>
    <row r="6" spans="1:12" s="2" customFormat="1" ht="54" customHeight="1" thickBot="1" x14ac:dyDescent="0.3">
      <c r="A6" s="190" t="s">
        <v>3</v>
      </c>
      <c r="B6" s="191"/>
      <c r="C6" s="191"/>
      <c r="D6" s="9" t="s">
        <v>11</v>
      </c>
      <c r="E6" s="9" t="s">
        <v>10</v>
      </c>
      <c r="F6" s="9" t="s">
        <v>5</v>
      </c>
      <c r="G6" s="6" t="s">
        <v>301</v>
      </c>
      <c r="H6" s="6" t="s">
        <v>279</v>
      </c>
      <c r="I6" s="6" t="s">
        <v>0</v>
      </c>
      <c r="J6" s="6" t="s">
        <v>257</v>
      </c>
      <c r="K6" s="6" t="s">
        <v>258</v>
      </c>
      <c r="L6" s="6" t="s">
        <v>6</v>
      </c>
    </row>
    <row r="7" spans="1:12" x14ac:dyDescent="0.25">
      <c r="A7" s="195" t="s">
        <v>47</v>
      </c>
      <c r="B7" s="196"/>
      <c r="C7" s="196"/>
      <c r="D7" s="26" t="s">
        <v>48</v>
      </c>
      <c r="E7" s="27">
        <v>45387</v>
      </c>
      <c r="F7" s="28" t="s">
        <v>16</v>
      </c>
      <c r="G7" s="28"/>
      <c r="H7" s="28">
        <v>3277279</v>
      </c>
      <c r="I7" s="28" t="s">
        <v>49</v>
      </c>
      <c r="J7" s="29">
        <v>4740.34</v>
      </c>
      <c r="K7" s="29"/>
      <c r="L7" s="30"/>
    </row>
    <row r="8" spans="1:12" s="1" customFormat="1" x14ac:dyDescent="0.25">
      <c r="A8" s="222" t="s">
        <v>36</v>
      </c>
      <c r="B8" s="223"/>
      <c r="C8" s="224"/>
      <c r="D8" s="17" t="s">
        <v>18</v>
      </c>
      <c r="E8" s="24">
        <v>45409</v>
      </c>
      <c r="F8" s="17" t="s">
        <v>16</v>
      </c>
      <c r="G8" s="17"/>
      <c r="H8" s="17" t="s">
        <v>8</v>
      </c>
      <c r="I8" s="17">
        <v>129866</v>
      </c>
      <c r="J8" s="21">
        <v>5985.6</v>
      </c>
      <c r="K8" s="21"/>
      <c r="L8" s="31"/>
    </row>
    <row r="9" spans="1:12" ht="15.75" thickBot="1" x14ac:dyDescent="0.3">
      <c r="A9" s="218"/>
      <c r="B9" s="219"/>
      <c r="C9" s="220"/>
      <c r="D9" s="32" t="s">
        <v>15</v>
      </c>
      <c r="E9" s="35">
        <v>45409</v>
      </c>
      <c r="F9" s="32" t="s">
        <v>26</v>
      </c>
      <c r="G9" s="32"/>
      <c r="H9" s="32" t="s">
        <v>8</v>
      </c>
      <c r="I9" s="32" t="s">
        <v>17</v>
      </c>
      <c r="J9" s="33"/>
      <c r="K9" s="33">
        <v>1190</v>
      </c>
      <c r="L9" s="30"/>
    </row>
    <row r="10" spans="1:12" ht="15.75" thickBot="1" x14ac:dyDescent="0.3">
      <c r="A10" s="185" t="s">
        <v>151</v>
      </c>
      <c r="B10" s="186"/>
      <c r="C10" s="186"/>
      <c r="D10" s="186"/>
      <c r="E10" s="186"/>
      <c r="F10" s="186"/>
      <c r="G10" s="186"/>
      <c r="H10" s="186"/>
      <c r="I10" s="203"/>
      <c r="J10" s="102">
        <f>SUM(J7:J9)</f>
        <v>10725.94</v>
      </c>
      <c r="K10" s="100">
        <f>SUM(K7:K9)</f>
        <v>1190</v>
      </c>
      <c r="L10" s="48">
        <f>J10+K10</f>
        <v>11915.94</v>
      </c>
    </row>
    <row r="11" spans="1:12" ht="30.75" thickBot="1" x14ac:dyDescent="0.3">
      <c r="A11" s="201" t="s">
        <v>126</v>
      </c>
      <c r="B11" s="202"/>
      <c r="C11" s="202"/>
      <c r="D11" s="17" t="s">
        <v>127</v>
      </c>
      <c r="E11" s="24">
        <v>45435</v>
      </c>
      <c r="F11" s="17" t="s">
        <v>7</v>
      </c>
      <c r="G11" s="17"/>
      <c r="H11" s="17">
        <v>1545285</v>
      </c>
      <c r="I11" s="17" t="s">
        <v>128</v>
      </c>
      <c r="J11" s="38">
        <v>1048.3499999999999</v>
      </c>
      <c r="K11" s="38"/>
      <c r="L11" s="40"/>
    </row>
    <row r="12" spans="1:12" ht="15.75" customHeight="1" thickBot="1" x14ac:dyDescent="0.3">
      <c r="A12" s="185" t="s">
        <v>149</v>
      </c>
      <c r="B12" s="186"/>
      <c r="C12" s="186"/>
      <c r="D12" s="186"/>
      <c r="E12" s="186"/>
      <c r="F12" s="186"/>
      <c r="G12" s="186"/>
      <c r="H12" s="186"/>
      <c r="I12" s="186"/>
      <c r="J12" s="102">
        <f>J11</f>
        <v>1048.3499999999999</v>
      </c>
      <c r="K12" s="100">
        <f>K11</f>
        <v>0</v>
      </c>
      <c r="L12" s="48">
        <f>J11</f>
        <v>1048.3499999999999</v>
      </c>
    </row>
    <row r="13" spans="1:12" ht="15.75" thickBot="1" x14ac:dyDescent="0.3">
      <c r="A13" s="199" t="s">
        <v>126</v>
      </c>
      <c r="B13" s="200"/>
      <c r="C13" s="200"/>
      <c r="D13" s="11" t="s">
        <v>210</v>
      </c>
      <c r="E13" s="54">
        <v>45464</v>
      </c>
      <c r="F13" s="15" t="s">
        <v>16</v>
      </c>
      <c r="G13" s="15"/>
      <c r="H13" s="15">
        <v>1566469</v>
      </c>
      <c r="I13" s="15" t="s">
        <v>211</v>
      </c>
      <c r="J13" s="22">
        <v>1821.11</v>
      </c>
      <c r="K13" s="22"/>
      <c r="L13" s="81"/>
    </row>
    <row r="14" spans="1:12" ht="15.75" customHeight="1" thickBot="1" x14ac:dyDescent="0.3">
      <c r="A14" s="185" t="s">
        <v>230</v>
      </c>
      <c r="B14" s="186"/>
      <c r="C14" s="186"/>
      <c r="D14" s="186"/>
      <c r="E14" s="186"/>
      <c r="F14" s="186"/>
      <c r="G14" s="186"/>
      <c r="H14" s="186"/>
      <c r="I14" s="186"/>
      <c r="J14" s="102">
        <f>J13</f>
        <v>1821.11</v>
      </c>
      <c r="K14" s="92"/>
      <c r="L14" s="48">
        <f>J13</f>
        <v>1821.11</v>
      </c>
    </row>
    <row r="15" spans="1:12" x14ac:dyDescent="0.25">
      <c r="A15" s="199" t="s">
        <v>271</v>
      </c>
      <c r="B15" s="200"/>
      <c r="C15" s="200"/>
      <c r="D15" s="11" t="s">
        <v>18</v>
      </c>
      <c r="E15" s="54">
        <v>45479</v>
      </c>
      <c r="F15" s="15" t="s">
        <v>41</v>
      </c>
      <c r="G15" s="15" t="s">
        <v>272</v>
      </c>
      <c r="H15" s="15" t="s">
        <v>8</v>
      </c>
      <c r="I15" s="15">
        <v>131758</v>
      </c>
      <c r="J15" s="22">
        <v>9512</v>
      </c>
      <c r="K15" s="22"/>
      <c r="L15" s="81"/>
    </row>
    <row r="16" spans="1:12" x14ac:dyDescent="0.25">
      <c r="A16" s="199" t="s">
        <v>273</v>
      </c>
      <c r="B16" s="200"/>
      <c r="C16" s="200"/>
      <c r="D16" s="11"/>
      <c r="E16" s="54">
        <v>45478</v>
      </c>
      <c r="F16" s="15" t="s">
        <v>16</v>
      </c>
      <c r="G16" s="15" t="s">
        <v>60</v>
      </c>
      <c r="H16" s="15" t="s">
        <v>8</v>
      </c>
      <c r="I16" s="15" t="s">
        <v>60</v>
      </c>
      <c r="J16" s="22">
        <v>900</v>
      </c>
      <c r="K16" s="22"/>
      <c r="L16" s="4"/>
    </row>
    <row r="17" spans="1:12" x14ac:dyDescent="0.25">
      <c r="A17" s="199" t="s">
        <v>299</v>
      </c>
      <c r="B17" s="200"/>
      <c r="C17" s="200"/>
      <c r="D17" s="11" t="s">
        <v>292</v>
      </c>
      <c r="E17" s="54">
        <v>45483</v>
      </c>
      <c r="F17" s="15" t="s">
        <v>30</v>
      </c>
      <c r="G17" s="15" t="s">
        <v>295</v>
      </c>
      <c r="H17" s="15" t="s">
        <v>8</v>
      </c>
      <c r="I17" s="15" t="s">
        <v>293</v>
      </c>
      <c r="J17" s="22"/>
      <c r="K17" s="22">
        <v>3816.4</v>
      </c>
      <c r="L17" s="4"/>
    </row>
    <row r="18" spans="1:12" x14ac:dyDescent="0.25">
      <c r="A18" s="199" t="s">
        <v>582</v>
      </c>
      <c r="B18" s="200"/>
      <c r="C18" s="200"/>
      <c r="D18" s="11" t="s">
        <v>292</v>
      </c>
      <c r="E18" s="54">
        <v>45483</v>
      </c>
      <c r="F18" s="15" t="s">
        <v>30</v>
      </c>
      <c r="G18" s="15" t="s">
        <v>295</v>
      </c>
      <c r="H18" s="15" t="s">
        <v>8</v>
      </c>
      <c r="I18" s="15" t="s">
        <v>294</v>
      </c>
      <c r="J18" s="22"/>
      <c r="K18" s="22">
        <v>3816.4</v>
      </c>
      <c r="L18" s="4"/>
    </row>
    <row r="19" spans="1:12" x14ac:dyDescent="0.25">
      <c r="A19" s="199" t="s">
        <v>583</v>
      </c>
      <c r="B19" s="200"/>
      <c r="C19" s="200"/>
      <c r="D19" s="11" t="s">
        <v>21</v>
      </c>
      <c r="E19" s="54">
        <v>45484</v>
      </c>
      <c r="F19" s="15" t="s">
        <v>30</v>
      </c>
      <c r="G19" s="15" t="s">
        <v>295</v>
      </c>
      <c r="H19" s="15" t="s">
        <v>8</v>
      </c>
      <c r="I19" s="15">
        <v>3757</v>
      </c>
      <c r="J19" s="22"/>
      <c r="K19" s="22">
        <v>7958.76</v>
      </c>
      <c r="L19" s="4"/>
    </row>
    <row r="20" spans="1:12" ht="30.75" thickBot="1" x14ac:dyDescent="0.3">
      <c r="A20" s="199" t="s">
        <v>300</v>
      </c>
      <c r="B20" s="200"/>
      <c r="C20" s="200"/>
      <c r="D20" s="11" t="s">
        <v>127</v>
      </c>
      <c r="E20" s="54">
        <v>45495</v>
      </c>
      <c r="F20" s="146">
        <f>'Pipa 5'!J27+'Guzzler 10'!J31</f>
        <v>7019.7800000000007</v>
      </c>
      <c r="G20" s="15" t="s">
        <v>302</v>
      </c>
      <c r="H20" s="15">
        <v>1593425</v>
      </c>
      <c r="I20" s="15" t="s">
        <v>303</v>
      </c>
      <c r="J20" s="22">
        <v>1096.26</v>
      </c>
      <c r="K20" s="22"/>
      <c r="L20" s="4"/>
    </row>
    <row r="21" spans="1:12" ht="15.75" thickBot="1" x14ac:dyDescent="0.3">
      <c r="A21" s="185" t="s">
        <v>338</v>
      </c>
      <c r="B21" s="186"/>
      <c r="C21" s="186"/>
      <c r="D21" s="186"/>
      <c r="E21" s="186"/>
      <c r="F21" s="186"/>
      <c r="G21" s="186"/>
      <c r="H21" s="186"/>
      <c r="I21" s="186"/>
      <c r="J21" s="102">
        <f>SUM(J15:J20)</f>
        <v>11508.26</v>
      </c>
      <c r="K21" s="130">
        <f>SUM(K15:K20)</f>
        <v>15591.560000000001</v>
      </c>
      <c r="L21" s="48">
        <f>J21+K21</f>
        <v>27099.82</v>
      </c>
    </row>
    <row r="22" spans="1:12" x14ac:dyDescent="0.25">
      <c r="A22" s="199" t="s">
        <v>374</v>
      </c>
      <c r="B22" s="200"/>
      <c r="C22" s="200"/>
      <c r="D22" s="11" t="s">
        <v>21</v>
      </c>
      <c r="E22" s="54">
        <v>45510</v>
      </c>
      <c r="F22" s="15" t="s">
        <v>30</v>
      </c>
      <c r="G22" s="15" t="s">
        <v>354</v>
      </c>
      <c r="H22" s="15" t="s">
        <v>8</v>
      </c>
      <c r="I22" s="15" t="s">
        <v>375</v>
      </c>
      <c r="J22" s="22"/>
      <c r="K22" s="22">
        <v>4082.04</v>
      </c>
      <c r="L22" s="4"/>
    </row>
    <row r="23" spans="1:12" x14ac:dyDescent="0.25">
      <c r="A23" s="199" t="s">
        <v>376</v>
      </c>
      <c r="B23" s="200"/>
      <c r="C23" s="200"/>
      <c r="D23" s="11" t="s">
        <v>21</v>
      </c>
      <c r="E23" s="54">
        <v>45510</v>
      </c>
      <c r="F23" s="15" t="s">
        <v>30</v>
      </c>
      <c r="G23" s="15" t="s">
        <v>354</v>
      </c>
      <c r="H23" s="15" t="s">
        <v>8</v>
      </c>
      <c r="I23" s="15" t="s">
        <v>377</v>
      </c>
      <c r="J23" s="22"/>
      <c r="K23" s="22">
        <v>4082.04</v>
      </c>
      <c r="L23" s="4"/>
    </row>
    <row r="24" spans="1:12" ht="30" x14ac:dyDescent="0.25">
      <c r="A24" s="201" t="s">
        <v>300</v>
      </c>
      <c r="B24" s="202"/>
      <c r="C24" s="202"/>
      <c r="D24" s="25" t="s">
        <v>127</v>
      </c>
      <c r="E24" s="24">
        <v>45523</v>
      </c>
      <c r="F24" s="17" t="s">
        <v>16</v>
      </c>
      <c r="G24" s="17" t="s">
        <v>397</v>
      </c>
      <c r="H24" s="17" t="s">
        <v>8</v>
      </c>
      <c r="I24" s="17" t="s">
        <v>398</v>
      </c>
      <c r="J24" s="21">
        <v>1801.94</v>
      </c>
      <c r="K24" s="22"/>
      <c r="L24" s="4"/>
    </row>
    <row r="25" spans="1:12" x14ac:dyDescent="0.25">
      <c r="A25" s="199" t="s">
        <v>409</v>
      </c>
      <c r="B25" s="200"/>
      <c r="C25" s="200"/>
      <c r="D25" s="11" t="s">
        <v>21</v>
      </c>
      <c r="E25" s="54">
        <v>45525</v>
      </c>
      <c r="F25" s="15" t="s">
        <v>16</v>
      </c>
      <c r="G25" s="15" t="s">
        <v>412</v>
      </c>
      <c r="H25" s="15"/>
      <c r="I25" s="15" t="s">
        <v>408</v>
      </c>
      <c r="J25" s="22"/>
      <c r="K25" s="22">
        <v>7930.92</v>
      </c>
      <c r="L25" s="4"/>
    </row>
    <row r="26" spans="1:12" ht="15.75" thickBot="1" x14ac:dyDescent="0.3">
      <c r="A26" s="199" t="s">
        <v>413</v>
      </c>
      <c r="B26" s="200"/>
      <c r="C26" s="200"/>
      <c r="D26" s="11" t="s">
        <v>414</v>
      </c>
      <c r="E26" s="54">
        <v>45527</v>
      </c>
      <c r="F26" s="15" t="s">
        <v>16</v>
      </c>
      <c r="G26" s="15"/>
      <c r="H26" s="15"/>
      <c r="I26" s="15" t="s">
        <v>415</v>
      </c>
      <c r="J26" s="22">
        <v>638</v>
      </c>
      <c r="K26" s="22"/>
      <c r="L26" s="4"/>
    </row>
    <row r="27" spans="1:12" ht="16.5" thickTop="1" thickBot="1" x14ac:dyDescent="0.3">
      <c r="A27" s="221" t="s">
        <v>342</v>
      </c>
      <c r="B27" s="221"/>
      <c r="C27" s="221"/>
      <c r="D27" s="221"/>
      <c r="E27" s="221"/>
      <c r="F27" s="221"/>
      <c r="G27" s="221"/>
      <c r="H27" s="221"/>
      <c r="I27" s="221"/>
      <c r="J27" s="151">
        <f>SUM(J22:J26)</f>
        <v>2439.94</v>
      </c>
      <c r="K27" s="151">
        <f>SUM(K22:K26)</f>
        <v>16095</v>
      </c>
      <c r="L27" s="152">
        <f>J27+K27</f>
        <v>18534.939999999999</v>
      </c>
    </row>
    <row r="28" spans="1:12" ht="16.5" thickTop="1" thickBot="1" x14ac:dyDescent="0.3">
      <c r="A28" s="197" t="s">
        <v>442</v>
      </c>
      <c r="B28" s="198"/>
      <c r="C28" s="198"/>
      <c r="D28" s="42" t="s">
        <v>210</v>
      </c>
      <c r="E28" s="53">
        <v>45547</v>
      </c>
      <c r="F28" s="43" t="s">
        <v>16</v>
      </c>
      <c r="G28" s="43" t="s">
        <v>443</v>
      </c>
      <c r="H28" s="43">
        <v>1636961</v>
      </c>
      <c r="I28" s="43" t="s">
        <v>444</v>
      </c>
      <c r="J28" s="44">
        <v>1916.97</v>
      </c>
      <c r="K28" s="44"/>
      <c r="L28" s="40"/>
    </row>
    <row r="29" spans="1:12" ht="16.5" thickTop="1" thickBot="1" x14ac:dyDescent="0.3">
      <c r="A29" s="221" t="s">
        <v>435</v>
      </c>
      <c r="B29" s="221"/>
      <c r="C29" s="221"/>
      <c r="D29" s="221"/>
      <c r="E29" s="221"/>
      <c r="F29" s="221"/>
      <c r="G29" s="221"/>
      <c r="H29" s="221"/>
      <c r="I29" s="221"/>
      <c r="J29" s="151">
        <f>SUM(J28:J28)</f>
        <v>1916.97</v>
      </c>
      <c r="K29" s="151">
        <f>SUM(K28:K28)</f>
        <v>0</v>
      </c>
      <c r="L29" s="152">
        <f>J29+K29</f>
        <v>1916.97</v>
      </c>
    </row>
    <row r="30" spans="1:12" ht="15.75" thickTop="1" x14ac:dyDescent="0.25">
      <c r="A30" s="199" t="s">
        <v>300</v>
      </c>
      <c r="B30" s="200"/>
      <c r="C30" s="200"/>
      <c r="D30" s="11" t="s">
        <v>500</v>
      </c>
      <c r="E30" s="54">
        <v>45575</v>
      </c>
      <c r="F30" s="15" t="s">
        <v>16</v>
      </c>
      <c r="G30" s="15"/>
      <c r="H30" s="15">
        <v>1659821</v>
      </c>
      <c r="I30" s="15" t="s">
        <v>501</v>
      </c>
      <c r="J30" s="22">
        <v>944.1</v>
      </c>
      <c r="K30" s="22"/>
      <c r="L30" s="4"/>
    </row>
    <row r="31" spans="1:12" ht="15.75" thickBot="1" x14ac:dyDescent="0.3">
      <c r="A31" s="199" t="s">
        <v>524</v>
      </c>
      <c r="B31" s="200"/>
      <c r="C31" s="200"/>
      <c r="D31" s="11" t="s">
        <v>311</v>
      </c>
      <c r="E31" s="54">
        <v>45584</v>
      </c>
      <c r="F31" s="15" t="s">
        <v>30</v>
      </c>
      <c r="G31" s="15"/>
      <c r="H31" s="15">
        <v>27425</v>
      </c>
      <c r="I31" s="15">
        <v>78558</v>
      </c>
      <c r="J31" s="22"/>
      <c r="K31" s="22">
        <v>241.4</v>
      </c>
      <c r="L31" s="4"/>
    </row>
    <row r="32" spans="1:12" ht="16.5" thickTop="1" thickBot="1" x14ac:dyDescent="0.3">
      <c r="A32" s="221" t="s">
        <v>483</v>
      </c>
      <c r="B32" s="221"/>
      <c r="C32" s="221"/>
      <c r="D32" s="221"/>
      <c r="E32" s="221"/>
      <c r="F32" s="221"/>
      <c r="G32" s="221"/>
      <c r="H32" s="221"/>
      <c r="I32" s="221"/>
      <c r="J32" s="151">
        <f>SUM(J30:J31)</f>
        <v>944.1</v>
      </c>
      <c r="K32" s="151">
        <f>SUM(K30:K31)</f>
        <v>241.4</v>
      </c>
      <c r="L32" s="152">
        <f>J32+K32</f>
        <v>1185.5</v>
      </c>
    </row>
    <row r="33" spans="1:12" ht="15.75" thickTop="1" x14ac:dyDescent="0.25">
      <c r="A33" s="199" t="s">
        <v>300</v>
      </c>
      <c r="B33" s="200"/>
      <c r="C33" s="200"/>
      <c r="D33" s="11" t="s">
        <v>500</v>
      </c>
      <c r="E33" s="54">
        <v>45600</v>
      </c>
      <c r="F33" s="15" t="s">
        <v>16</v>
      </c>
      <c r="G33" s="15"/>
      <c r="H33" s="15">
        <v>1681152</v>
      </c>
      <c r="I33" s="15" t="s">
        <v>581</v>
      </c>
      <c r="J33" s="22">
        <v>1204.1099999999999</v>
      </c>
      <c r="K33" s="22"/>
      <c r="L33" s="4"/>
    </row>
    <row r="34" spans="1:12" x14ac:dyDescent="0.25">
      <c r="A34" s="225" t="s">
        <v>586</v>
      </c>
      <c r="B34" s="226"/>
      <c r="C34" s="227"/>
      <c r="D34" s="11" t="s">
        <v>21</v>
      </c>
      <c r="E34" s="54">
        <v>45604</v>
      </c>
      <c r="F34" s="15" t="s">
        <v>30</v>
      </c>
      <c r="G34" s="15"/>
      <c r="H34" s="15"/>
      <c r="I34" s="15">
        <v>4463</v>
      </c>
      <c r="J34" s="22"/>
      <c r="K34" s="22">
        <v>8758</v>
      </c>
      <c r="L34" s="4"/>
    </row>
    <row r="35" spans="1:12" x14ac:dyDescent="0.25">
      <c r="A35" s="199" t="s">
        <v>300</v>
      </c>
      <c r="B35" s="200"/>
      <c r="C35" s="200"/>
      <c r="D35" s="11" t="s">
        <v>500</v>
      </c>
      <c r="E35" s="54">
        <v>45624</v>
      </c>
      <c r="F35" s="15" t="s">
        <v>41</v>
      </c>
      <c r="G35" s="15"/>
      <c r="H35" s="15"/>
      <c r="I35" s="15" t="s">
        <v>613</v>
      </c>
      <c r="J35" s="22">
        <v>1243.0250000000001</v>
      </c>
      <c r="K35" s="22"/>
      <c r="L35" s="4"/>
    </row>
    <row r="36" spans="1:12" x14ac:dyDescent="0.25">
      <c r="A36" s="199" t="s">
        <v>615</v>
      </c>
      <c r="B36" s="200"/>
      <c r="C36" s="200"/>
      <c r="D36" s="11" t="s">
        <v>21</v>
      </c>
      <c r="E36" s="54">
        <v>45624</v>
      </c>
      <c r="F36" s="15" t="s">
        <v>30</v>
      </c>
      <c r="G36" s="15"/>
      <c r="H36" s="15"/>
      <c r="I36" s="15">
        <v>4571</v>
      </c>
      <c r="J36" s="22"/>
      <c r="K36" s="22">
        <v>4379</v>
      </c>
      <c r="L36" s="4"/>
    </row>
    <row r="37" spans="1:12" s="52" customFormat="1" ht="34.5" customHeight="1" thickBot="1" x14ac:dyDescent="0.3">
      <c r="A37" s="201" t="s">
        <v>618</v>
      </c>
      <c r="B37" s="202"/>
      <c r="C37" s="202"/>
      <c r="D37" s="25" t="s">
        <v>500</v>
      </c>
      <c r="E37" s="24">
        <v>45626</v>
      </c>
      <c r="F37" s="17" t="s">
        <v>16</v>
      </c>
      <c r="G37" s="17"/>
      <c r="H37" s="17"/>
      <c r="I37" s="17">
        <v>136080</v>
      </c>
      <c r="J37" s="21">
        <v>8247.6</v>
      </c>
      <c r="K37" s="21"/>
      <c r="L37" s="51"/>
    </row>
    <row r="38" spans="1:12" ht="16.5" thickTop="1" thickBot="1" x14ac:dyDescent="0.3">
      <c r="A38" s="221" t="s">
        <v>571</v>
      </c>
      <c r="B38" s="221"/>
      <c r="C38" s="221"/>
      <c r="D38" s="221"/>
      <c r="E38" s="221"/>
      <c r="F38" s="221"/>
      <c r="G38" s="221"/>
      <c r="H38" s="221"/>
      <c r="I38" s="221"/>
      <c r="J38" s="151">
        <f>SUM(J33:J37)</f>
        <v>10694.735000000001</v>
      </c>
      <c r="K38" s="151">
        <f>SUM(K33:K37)</f>
        <v>13137</v>
      </c>
      <c r="L38" s="152">
        <f>J38+K38</f>
        <v>23831.735000000001</v>
      </c>
    </row>
    <row r="39" spans="1:12" ht="15.75" thickTop="1" x14ac:dyDescent="0.25">
      <c r="A39" s="199" t="s">
        <v>645</v>
      </c>
      <c r="B39" s="200"/>
      <c r="C39" s="200"/>
      <c r="D39" s="11" t="s">
        <v>646</v>
      </c>
      <c r="E39" s="54">
        <v>45639</v>
      </c>
      <c r="F39" s="15" t="s">
        <v>16</v>
      </c>
      <c r="G39" s="15"/>
      <c r="H39" s="15"/>
      <c r="I39" s="15" t="s">
        <v>647</v>
      </c>
      <c r="J39" s="22">
        <v>1651.29</v>
      </c>
      <c r="K39" s="22"/>
      <c r="L39" s="4"/>
    </row>
    <row r="40" spans="1:12" x14ac:dyDescent="0.25">
      <c r="A40" s="199" t="s">
        <v>659</v>
      </c>
      <c r="B40" s="200"/>
      <c r="C40" s="200"/>
      <c r="D40" s="11" t="s">
        <v>21</v>
      </c>
      <c r="E40" s="54">
        <v>45645</v>
      </c>
      <c r="F40" s="15" t="s">
        <v>30</v>
      </c>
      <c r="G40" s="15"/>
      <c r="H40" s="15"/>
      <c r="I40" s="15" t="s">
        <v>660</v>
      </c>
      <c r="J40" s="22"/>
      <c r="K40" s="22">
        <v>3903.4</v>
      </c>
      <c r="L40" s="4"/>
    </row>
    <row r="41" spans="1:12" ht="15.75" thickBot="1" x14ac:dyDescent="0.3">
      <c r="A41" s="199" t="s">
        <v>300</v>
      </c>
      <c r="B41" s="200"/>
      <c r="C41" s="200"/>
      <c r="D41" s="11" t="s">
        <v>500</v>
      </c>
      <c r="E41" s="54">
        <v>45649</v>
      </c>
      <c r="F41" s="15" t="s">
        <v>16</v>
      </c>
      <c r="G41" s="15"/>
      <c r="H41" s="15">
        <v>1720664</v>
      </c>
      <c r="I41" s="15" t="s">
        <v>661</v>
      </c>
      <c r="J41" s="22">
        <v>1222.06</v>
      </c>
      <c r="K41" s="22"/>
      <c r="L41" s="4"/>
    </row>
    <row r="42" spans="1:12" ht="16.5" thickTop="1" thickBot="1" x14ac:dyDescent="0.3">
      <c r="A42" s="221" t="s">
        <v>625</v>
      </c>
      <c r="B42" s="221"/>
      <c r="C42" s="221"/>
      <c r="D42" s="221"/>
      <c r="E42" s="221"/>
      <c r="F42" s="221"/>
      <c r="G42" s="221"/>
      <c r="H42" s="221"/>
      <c r="I42" s="221"/>
      <c r="J42" s="151">
        <f>SUM(J39:J41)</f>
        <v>2873.35</v>
      </c>
      <c r="K42" s="151">
        <f>SUM(K39:K41)</f>
        <v>3903.4</v>
      </c>
      <c r="L42" s="152">
        <f>J42+K42</f>
        <v>6776.75</v>
      </c>
    </row>
    <row r="43" spans="1:12" ht="15.75" thickTop="1" x14ac:dyDescent="0.25">
      <c r="A43" s="199"/>
      <c r="B43" s="200"/>
      <c r="C43" s="200"/>
      <c r="D43" s="11"/>
      <c r="E43" s="54"/>
      <c r="F43" s="15"/>
      <c r="G43" s="15"/>
      <c r="H43" s="15"/>
      <c r="I43" s="15"/>
      <c r="J43" s="22"/>
      <c r="K43" s="22"/>
      <c r="L43" s="4"/>
    </row>
    <row r="44" spans="1:12" x14ac:dyDescent="0.25">
      <c r="A44" s="199"/>
      <c r="B44" s="200"/>
      <c r="C44" s="200"/>
      <c r="D44" s="11"/>
      <c r="E44" s="54"/>
      <c r="F44" s="15"/>
      <c r="G44" s="15"/>
      <c r="H44" s="15"/>
      <c r="I44" s="15"/>
      <c r="J44" s="177">
        <f>J42+J38+J32+J29+J27+J21+J14+J12+J10</f>
        <v>43972.755000000005</v>
      </c>
      <c r="K44" s="177">
        <f>K42+K38+K32+K29+K27+K21+K14+K12+K10</f>
        <v>50158.36</v>
      </c>
      <c r="L44" s="173">
        <f>L42+L38+L32+L29+L27+L21+L14+L12+L10</f>
        <v>94131.115000000005</v>
      </c>
    </row>
    <row r="45" spans="1:12" x14ac:dyDescent="0.25">
      <c r="A45" s="199"/>
      <c r="B45" s="200"/>
      <c r="C45" s="200"/>
      <c r="D45" s="11"/>
      <c r="E45" s="54"/>
      <c r="F45" s="15"/>
      <c r="G45" s="15"/>
      <c r="H45" s="15"/>
      <c r="I45" s="15"/>
      <c r="J45" s="22"/>
      <c r="K45" s="22"/>
      <c r="L45" s="4"/>
    </row>
    <row r="46" spans="1:12" x14ac:dyDescent="0.25">
      <c r="A46" s="199"/>
      <c r="B46" s="200"/>
      <c r="C46" s="200"/>
      <c r="D46" s="11"/>
      <c r="E46" s="54"/>
      <c r="F46" s="15"/>
      <c r="G46" s="15"/>
      <c r="H46" s="15"/>
      <c r="I46" s="15"/>
      <c r="J46" s="22"/>
      <c r="K46" s="22"/>
      <c r="L46" s="4"/>
    </row>
    <row r="47" spans="1:12" x14ac:dyDescent="0.25">
      <c r="A47" s="199"/>
      <c r="B47" s="200"/>
      <c r="C47" s="200"/>
      <c r="D47" s="11"/>
      <c r="E47" s="54"/>
      <c r="F47" s="15"/>
      <c r="G47" s="15"/>
      <c r="H47" s="15"/>
      <c r="I47" s="15"/>
      <c r="J47" s="22"/>
      <c r="K47" s="22"/>
      <c r="L47" s="4"/>
    </row>
    <row r="48" spans="1:12" x14ac:dyDescent="0.25">
      <c r="A48" s="199"/>
      <c r="B48" s="200"/>
      <c r="C48" s="200"/>
      <c r="D48" s="11"/>
      <c r="E48" s="54"/>
      <c r="F48" s="15"/>
      <c r="G48" s="15"/>
      <c r="H48" s="15"/>
      <c r="I48" s="15"/>
      <c r="J48" s="22"/>
      <c r="K48" s="22"/>
      <c r="L48" s="4"/>
    </row>
    <row r="49" spans="1:12" x14ac:dyDescent="0.25">
      <c r="A49" s="199"/>
      <c r="B49" s="200"/>
      <c r="C49" s="200"/>
      <c r="D49" s="11"/>
      <c r="E49" s="54"/>
      <c r="F49" s="15"/>
      <c r="G49" s="15"/>
      <c r="H49" s="15"/>
      <c r="I49" s="15"/>
      <c r="J49" s="22"/>
      <c r="K49" s="22"/>
      <c r="L49" s="4"/>
    </row>
    <row r="50" spans="1:12" x14ac:dyDescent="0.25">
      <c r="A50" s="199"/>
      <c r="B50" s="200"/>
      <c r="C50" s="200"/>
      <c r="D50" s="11"/>
      <c r="E50" s="54"/>
      <c r="F50" s="15"/>
      <c r="G50" s="15"/>
      <c r="H50" s="15"/>
      <c r="I50" s="15"/>
      <c r="J50" s="22"/>
      <c r="K50" s="22"/>
      <c r="L50" s="4"/>
    </row>
    <row r="51" spans="1:12" x14ac:dyDescent="0.25">
      <c r="A51" s="204"/>
      <c r="B51" s="205"/>
      <c r="C51" s="205"/>
      <c r="D51" s="12"/>
      <c r="E51" s="55"/>
      <c r="F51" s="16"/>
      <c r="G51" s="16"/>
      <c r="H51" s="15"/>
      <c r="I51" s="15"/>
      <c r="J51" s="22"/>
      <c r="K51" s="22"/>
      <c r="L51" s="4"/>
    </row>
    <row r="52" spans="1:12" x14ac:dyDescent="0.25">
      <c r="A52" s="199"/>
      <c r="B52" s="200"/>
      <c r="C52" s="200"/>
      <c r="D52" s="11"/>
      <c r="E52" s="54"/>
      <c r="F52" s="15"/>
      <c r="G52" s="15"/>
      <c r="H52" s="15"/>
      <c r="I52" s="15"/>
      <c r="J52" s="22"/>
      <c r="K52" s="22"/>
      <c r="L52" s="4"/>
    </row>
    <row r="53" spans="1:12" x14ac:dyDescent="0.25">
      <c r="A53" s="199"/>
      <c r="B53" s="200"/>
      <c r="C53" s="200"/>
      <c r="D53" s="11"/>
      <c r="E53" s="54"/>
      <c r="F53" s="15"/>
      <c r="G53" s="15"/>
      <c r="H53" s="15"/>
      <c r="I53" s="15"/>
      <c r="J53" s="22"/>
      <c r="K53" s="22"/>
      <c r="L53" s="4"/>
    </row>
    <row r="54" spans="1:12" x14ac:dyDescent="0.25">
      <c r="A54" s="204"/>
      <c r="B54" s="205"/>
      <c r="C54" s="205"/>
      <c r="D54" s="12"/>
      <c r="E54" s="55"/>
      <c r="F54" s="16"/>
      <c r="G54" s="16"/>
      <c r="H54" s="15"/>
      <c r="I54" s="15"/>
      <c r="J54" s="22"/>
      <c r="K54" s="22"/>
      <c r="L54" s="4"/>
    </row>
    <row r="55" spans="1:12" x14ac:dyDescent="0.25">
      <c r="A55" s="199"/>
      <c r="B55" s="200"/>
      <c r="C55" s="200"/>
      <c r="D55" s="11"/>
      <c r="E55" s="54"/>
      <c r="F55" s="15"/>
      <c r="G55" s="15"/>
      <c r="H55" s="15"/>
      <c r="I55" s="15"/>
      <c r="J55" s="22"/>
      <c r="K55" s="22"/>
      <c r="L55" s="4"/>
    </row>
    <row r="56" spans="1:12" x14ac:dyDescent="0.25">
      <c r="A56" s="199"/>
      <c r="B56" s="200"/>
      <c r="C56" s="200"/>
      <c r="D56" s="11"/>
      <c r="E56" s="54"/>
      <c r="F56" s="15"/>
      <c r="G56" s="15"/>
      <c r="H56" s="15"/>
      <c r="I56" s="15"/>
      <c r="J56" s="22"/>
      <c r="K56" s="22"/>
      <c r="L56" s="4"/>
    </row>
    <row r="57" spans="1:12" x14ac:dyDescent="0.25">
      <c r="A57" s="199"/>
      <c r="B57" s="200"/>
      <c r="C57" s="200"/>
      <c r="D57" s="11"/>
      <c r="E57" s="54"/>
      <c r="F57" s="15"/>
      <c r="G57" s="15"/>
      <c r="H57" s="15"/>
      <c r="I57" s="15"/>
      <c r="J57" s="22"/>
      <c r="K57" s="22"/>
      <c r="L57" s="4"/>
    </row>
    <row r="58" spans="1:12" x14ac:dyDescent="0.25">
      <c r="A58" s="204"/>
      <c r="B58" s="205"/>
      <c r="C58" s="205"/>
      <c r="D58" s="12"/>
      <c r="E58" s="55"/>
      <c r="F58" s="16"/>
      <c r="G58" s="16"/>
      <c r="H58" s="15"/>
      <c r="I58" s="15"/>
      <c r="J58" s="22"/>
      <c r="K58" s="22"/>
      <c r="L58" s="4"/>
    </row>
    <row r="59" spans="1:12" x14ac:dyDescent="0.25">
      <c r="A59" s="199"/>
      <c r="B59" s="200"/>
      <c r="C59" s="200"/>
      <c r="D59" s="11"/>
      <c r="E59" s="54"/>
      <c r="F59" s="15"/>
      <c r="G59" s="15"/>
      <c r="H59" s="15"/>
      <c r="I59" s="15"/>
      <c r="J59" s="22"/>
      <c r="K59" s="22"/>
      <c r="L59" s="4"/>
    </row>
    <row r="60" spans="1:12" x14ac:dyDescent="0.25">
      <c r="A60" s="199"/>
      <c r="B60" s="200"/>
      <c r="C60" s="200"/>
      <c r="D60" s="11"/>
      <c r="E60" s="54"/>
      <c r="F60" s="15"/>
      <c r="G60" s="15"/>
      <c r="H60" s="15"/>
      <c r="I60" s="15"/>
      <c r="J60" s="22"/>
      <c r="K60" s="22"/>
      <c r="L60" s="4"/>
    </row>
    <row r="61" spans="1:12" x14ac:dyDescent="0.25">
      <c r="A61" s="199"/>
      <c r="B61" s="200"/>
      <c r="C61" s="200"/>
      <c r="D61" s="11"/>
      <c r="E61" s="54"/>
      <c r="F61" s="15"/>
      <c r="G61" s="15"/>
      <c r="H61" s="15"/>
      <c r="I61" s="15"/>
      <c r="J61" s="22"/>
      <c r="K61" s="22"/>
      <c r="L61" s="4"/>
    </row>
    <row r="62" spans="1:12" ht="30" customHeight="1" thickBot="1" x14ac:dyDescent="0.3">
      <c r="A62" s="207"/>
      <c r="B62" s="208"/>
      <c r="C62" s="208"/>
      <c r="D62" s="13"/>
      <c r="E62" s="56"/>
      <c r="F62" s="18"/>
      <c r="G62" s="18"/>
      <c r="H62" s="18"/>
      <c r="I62" s="18"/>
      <c r="J62" s="23"/>
      <c r="K62" s="23"/>
      <c r="L62" s="5"/>
    </row>
    <row r="63" spans="1:12" x14ac:dyDescent="0.25">
      <c r="A63" s="206"/>
      <c r="B63" s="206"/>
      <c r="C63" s="206"/>
      <c r="D63" s="8"/>
    </row>
    <row r="64" spans="1:12" x14ac:dyDescent="0.25">
      <c r="A64" s="206"/>
      <c r="B64" s="206"/>
      <c r="C64" s="206"/>
      <c r="D64" s="8"/>
    </row>
    <row r="65" spans="1:4" x14ac:dyDescent="0.25">
      <c r="A65" s="206"/>
      <c r="B65" s="206"/>
      <c r="C65" s="206"/>
      <c r="D65" s="8"/>
    </row>
    <row r="66" spans="1:4" x14ac:dyDescent="0.25">
      <c r="A66" s="206"/>
      <c r="B66" s="206"/>
      <c r="C66" s="206"/>
      <c r="D66" s="8"/>
    </row>
    <row r="67" spans="1:4" x14ac:dyDescent="0.25">
      <c r="A67" s="206"/>
      <c r="B67" s="206"/>
      <c r="C67" s="206"/>
      <c r="D67" s="8"/>
    </row>
    <row r="68" spans="1:4" x14ac:dyDescent="0.25">
      <c r="A68" s="206"/>
      <c r="B68" s="206"/>
      <c r="C68" s="206"/>
      <c r="D68" s="8"/>
    </row>
    <row r="69" spans="1:4" x14ac:dyDescent="0.25">
      <c r="A69" s="206"/>
      <c r="B69" s="206"/>
      <c r="C69" s="206"/>
      <c r="D69" s="8"/>
    </row>
    <row r="70" spans="1:4" x14ac:dyDescent="0.25">
      <c r="A70" s="206"/>
      <c r="B70" s="206"/>
      <c r="C70" s="206"/>
      <c r="D70" s="8"/>
    </row>
    <row r="71" spans="1:4" x14ac:dyDescent="0.25">
      <c r="A71" s="206"/>
      <c r="B71" s="206"/>
      <c r="C71" s="206"/>
      <c r="D71" s="8"/>
    </row>
  </sheetData>
  <mergeCells count="67">
    <mergeCell ref="A38:I38"/>
    <mergeCell ref="A34:C34"/>
    <mergeCell ref="A10:I10"/>
    <mergeCell ref="A11:C11"/>
    <mergeCell ref="A20:C20"/>
    <mergeCell ref="A15:C15"/>
    <mergeCell ref="A16:C16"/>
    <mergeCell ref="A17:C17"/>
    <mergeCell ref="A18:C18"/>
    <mergeCell ref="A19:C19"/>
    <mergeCell ref="A32:I32"/>
    <mergeCell ref="A29:I29"/>
    <mergeCell ref="A36:C36"/>
    <mergeCell ref="A37:C37"/>
    <mergeCell ref="A12:I12"/>
    <mergeCell ref="A14:I14"/>
    <mergeCell ref="H5:L5"/>
    <mergeCell ref="A5:F5"/>
    <mergeCell ref="A6:C6"/>
    <mergeCell ref="A8:C9"/>
    <mergeCell ref="A7:C7"/>
    <mergeCell ref="A46:C46"/>
    <mergeCell ref="A22:C22"/>
    <mergeCell ref="A13:C13"/>
    <mergeCell ref="A30:C30"/>
    <mergeCell ref="A31:C31"/>
    <mergeCell ref="A33:C33"/>
    <mergeCell ref="A35:C35"/>
    <mergeCell ref="A23:C23"/>
    <mergeCell ref="A24:C24"/>
    <mergeCell ref="A25:C25"/>
    <mergeCell ref="A26:C26"/>
    <mergeCell ref="A28:C28"/>
    <mergeCell ref="A27:I27"/>
    <mergeCell ref="A21:I21"/>
    <mergeCell ref="A41:C41"/>
    <mergeCell ref="A43:C43"/>
    <mergeCell ref="A44:C44"/>
    <mergeCell ref="A45:C45"/>
    <mergeCell ref="A39:C39"/>
    <mergeCell ref="A40:C40"/>
    <mergeCell ref="A42:I42"/>
    <mergeCell ref="A57:C57"/>
    <mergeCell ref="A58:C58"/>
    <mergeCell ref="A54:C54"/>
    <mergeCell ref="A47:C47"/>
    <mergeCell ref="A50:C50"/>
    <mergeCell ref="A51:C51"/>
    <mergeCell ref="A52:C52"/>
    <mergeCell ref="A53:C53"/>
    <mergeCell ref="A49:C49"/>
    <mergeCell ref="A59:C59"/>
    <mergeCell ref="A48:C48"/>
    <mergeCell ref="A71:C71"/>
    <mergeCell ref="A60:C60"/>
    <mergeCell ref="A61:C61"/>
    <mergeCell ref="A62:C62"/>
    <mergeCell ref="A63:C63"/>
    <mergeCell ref="A64:C64"/>
    <mergeCell ref="A65:C65"/>
    <mergeCell ref="A66:C66"/>
    <mergeCell ref="A67:C67"/>
    <mergeCell ref="A68:C68"/>
    <mergeCell ref="A69:C69"/>
    <mergeCell ref="A70:C70"/>
    <mergeCell ref="A55:C55"/>
    <mergeCell ref="A56:C56"/>
  </mergeCells>
  <pageMargins left="0.31496062992125984" right="0.31496062992125984" top="0.35433070866141736" bottom="0.19685039370078741" header="0.31496062992125984" footer="0.31496062992125984"/>
  <pageSetup scale="5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L74"/>
  <sheetViews>
    <sheetView view="pageBreakPreview" zoomScale="80" zoomScaleNormal="100" zoomScaleSheetLayoutView="80" workbookViewId="0">
      <pane ySplit="6" topLeftCell="A21" activePane="bottomLeft" state="frozen"/>
      <selection pane="bottomLeft" activeCell="K38" sqref="J38:K38"/>
    </sheetView>
  </sheetViews>
  <sheetFormatPr baseColWidth="10" defaultColWidth="4" defaultRowHeight="15" x14ac:dyDescent="0.25"/>
  <cols>
    <col min="1" max="1" width="18.85546875" customWidth="1"/>
    <col min="2" max="2" width="18.7109375" customWidth="1"/>
    <col min="3" max="3" width="43.28515625" customWidth="1"/>
    <col min="4" max="4" width="18.85546875" customWidth="1"/>
    <col min="5" max="5" width="13.85546875" style="14" customWidth="1"/>
    <col min="6" max="6" width="17.7109375" style="14" customWidth="1"/>
    <col min="7" max="8" width="16.5703125" style="14" customWidth="1"/>
    <col min="9" max="9" width="13.7109375" style="14" customWidth="1"/>
    <col min="10" max="10" width="11.5703125" style="14" customWidth="1"/>
    <col min="11" max="11" width="10.5703125" style="14" customWidth="1"/>
    <col min="12" max="12" width="17" customWidth="1"/>
  </cols>
  <sheetData>
    <row r="4" spans="1:12" ht="15.75" thickBot="1" x14ac:dyDescent="0.3"/>
    <row r="5" spans="1:12" ht="15" customHeight="1" thickBot="1" x14ac:dyDescent="0.3">
      <c r="A5" s="187" t="s">
        <v>62</v>
      </c>
      <c r="B5" s="188"/>
      <c r="C5" s="188"/>
      <c r="D5" s="188"/>
      <c r="E5" s="188"/>
      <c r="F5" s="189"/>
      <c r="G5" s="187" t="s">
        <v>71</v>
      </c>
      <c r="H5" s="188"/>
      <c r="I5" s="188"/>
      <c r="J5" s="188"/>
      <c r="K5" s="188"/>
      <c r="L5" s="189"/>
    </row>
    <row r="6" spans="1:12" s="2" customFormat="1" ht="54" customHeight="1" thickBot="1" x14ac:dyDescent="0.3">
      <c r="A6" s="190" t="s">
        <v>3</v>
      </c>
      <c r="B6" s="191"/>
      <c r="C6" s="191"/>
      <c r="D6" s="9" t="s">
        <v>11</v>
      </c>
      <c r="E6" s="9" t="s">
        <v>10</v>
      </c>
      <c r="F6" s="9" t="s">
        <v>5</v>
      </c>
      <c r="G6" s="6" t="s">
        <v>279</v>
      </c>
      <c r="H6" s="6" t="s">
        <v>316</v>
      </c>
      <c r="I6" s="6" t="s">
        <v>0</v>
      </c>
      <c r="J6" s="6" t="s">
        <v>257</v>
      </c>
      <c r="K6" s="6" t="s">
        <v>258</v>
      </c>
      <c r="L6" s="6" t="s">
        <v>73</v>
      </c>
    </row>
    <row r="7" spans="1:12" x14ac:dyDescent="0.25">
      <c r="A7" s="195" t="s">
        <v>63</v>
      </c>
      <c r="B7" s="196"/>
      <c r="C7" s="196"/>
      <c r="D7" s="97" t="s">
        <v>64</v>
      </c>
      <c r="E7" s="27">
        <v>45414</v>
      </c>
      <c r="F7" s="28" t="s">
        <v>30</v>
      </c>
      <c r="G7" s="28" t="s">
        <v>8</v>
      </c>
      <c r="H7" s="28"/>
      <c r="I7" s="28">
        <v>3604</v>
      </c>
      <c r="J7" s="29"/>
      <c r="K7" s="29">
        <v>7888</v>
      </c>
      <c r="L7" s="30"/>
    </row>
    <row r="8" spans="1:12" x14ac:dyDescent="0.25">
      <c r="A8" s="199" t="s">
        <v>117</v>
      </c>
      <c r="B8" s="200"/>
      <c r="C8" s="200"/>
      <c r="D8" s="98" t="s">
        <v>100</v>
      </c>
      <c r="E8" s="24">
        <v>45434</v>
      </c>
      <c r="F8" s="17" t="s">
        <v>30</v>
      </c>
      <c r="G8" s="17"/>
      <c r="H8" s="17"/>
      <c r="I8" s="17">
        <v>72626</v>
      </c>
      <c r="J8" s="21"/>
      <c r="K8" s="21">
        <v>643.79999999999995</v>
      </c>
      <c r="L8" s="4"/>
    </row>
    <row r="9" spans="1:12" x14ac:dyDescent="0.25">
      <c r="A9" s="199" t="s">
        <v>120</v>
      </c>
      <c r="B9" s="200"/>
      <c r="C9" s="200"/>
      <c r="D9" s="99" t="s">
        <v>13</v>
      </c>
      <c r="E9" s="54">
        <v>45434</v>
      </c>
      <c r="F9" s="17" t="s">
        <v>41</v>
      </c>
      <c r="G9" s="15"/>
      <c r="H9" s="15"/>
      <c r="I9" s="15">
        <v>224223</v>
      </c>
      <c r="J9" s="22">
        <v>541.36</v>
      </c>
      <c r="K9" s="22"/>
      <c r="L9" s="4"/>
    </row>
    <row r="10" spans="1:12" ht="15.75" thickBot="1" x14ac:dyDescent="0.3">
      <c r="A10" s="195" t="s">
        <v>133</v>
      </c>
      <c r="B10" s="196"/>
      <c r="C10" s="196"/>
      <c r="D10" s="97" t="s">
        <v>132</v>
      </c>
      <c r="E10" s="61">
        <v>45437</v>
      </c>
      <c r="F10" s="17" t="s">
        <v>41</v>
      </c>
      <c r="G10" s="28" t="s">
        <v>8</v>
      </c>
      <c r="H10" s="28"/>
      <c r="I10" s="28">
        <v>424908</v>
      </c>
      <c r="J10" s="29">
        <v>1201.18</v>
      </c>
      <c r="K10" s="29"/>
      <c r="L10" s="30"/>
    </row>
    <row r="11" spans="1:12" ht="15.75" thickBot="1" x14ac:dyDescent="0.3">
      <c r="A11" s="185" t="s">
        <v>148</v>
      </c>
      <c r="B11" s="186"/>
      <c r="C11" s="186"/>
      <c r="D11" s="186"/>
      <c r="E11" s="186"/>
      <c r="F11" s="186"/>
      <c r="G11" s="186"/>
      <c r="H11" s="186"/>
      <c r="I11" s="203"/>
      <c r="J11" s="102">
        <f>SUM(J7:J10)</f>
        <v>1742.54</v>
      </c>
      <c r="K11" s="105">
        <f>SUM(K7:K10)</f>
        <v>8531.7999999999993</v>
      </c>
      <c r="L11" s="45">
        <f>J11+K11</f>
        <v>10274.34</v>
      </c>
    </row>
    <row r="12" spans="1:12" x14ac:dyDescent="0.25">
      <c r="A12" s="197" t="s">
        <v>259</v>
      </c>
      <c r="B12" s="198"/>
      <c r="C12" s="198"/>
      <c r="D12" s="42" t="s">
        <v>260</v>
      </c>
      <c r="E12" s="53">
        <v>45476</v>
      </c>
      <c r="F12" s="43" t="s">
        <v>41</v>
      </c>
      <c r="G12" s="43" t="s">
        <v>8</v>
      </c>
      <c r="H12" s="43"/>
      <c r="I12" s="43" t="s">
        <v>261</v>
      </c>
      <c r="J12" s="44">
        <v>3480</v>
      </c>
      <c r="K12" s="44"/>
      <c r="L12" s="90"/>
    </row>
    <row r="13" spans="1:12" ht="30.75" thickBot="1" x14ac:dyDescent="0.3">
      <c r="A13" s="201" t="s">
        <v>333</v>
      </c>
      <c r="B13" s="202"/>
      <c r="C13" s="202"/>
      <c r="D13" s="11" t="s">
        <v>334</v>
      </c>
      <c r="E13" s="24">
        <v>45504</v>
      </c>
      <c r="F13" s="17" t="s">
        <v>41</v>
      </c>
      <c r="G13" s="17"/>
      <c r="H13" s="17"/>
      <c r="I13" s="17" t="s">
        <v>335</v>
      </c>
      <c r="J13" s="21">
        <v>3450.21</v>
      </c>
      <c r="K13" s="21"/>
      <c r="L13" s="51"/>
    </row>
    <row r="14" spans="1:12" s="79" customFormat="1" ht="15.75" thickBot="1" x14ac:dyDescent="0.3">
      <c r="A14" s="185" t="s">
        <v>338</v>
      </c>
      <c r="B14" s="186"/>
      <c r="C14" s="186"/>
      <c r="D14" s="186"/>
      <c r="E14" s="186"/>
      <c r="F14" s="186"/>
      <c r="G14" s="186"/>
      <c r="H14" s="186"/>
      <c r="I14" s="203"/>
      <c r="J14" s="128">
        <f>SUM(J12:J13)</f>
        <v>6930.21</v>
      </c>
      <c r="K14" s="118">
        <f>SUM(K12:K13)</f>
        <v>0</v>
      </c>
      <c r="L14" s="48">
        <f>J14+K14</f>
        <v>6930.21</v>
      </c>
    </row>
    <row r="15" spans="1:12" ht="29.25" customHeight="1" x14ac:dyDescent="0.25">
      <c r="A15" s="197" t="s">
        <v>386</v>
      </c>
      <c r="B15" s="198"/>
      <c r="C15" s="198"/>
      <c r="D15" s="59" t="s">
        <v>225</v>
      </c>
      <c r="E15" s="37">
        <v>45517</v>
      </c>
      <c r="F15" s="17" t="s">
        <v>41</v>
      </c>
      <c r="G15" s="36">
        <v>1601655</v>
      </c>
      <c r="H15" s="36"/>
      <c r="I15" s="36" t="s">
        <v>387</v>
      </c>
      <c r="J15" s="38">
        <v>8180.82</v>
      </c>
      <c r="K15" s="38"/>
      <c r="L15" s="73"/>
    </row>
    <row r="16" spans="1:12" ht="29.25" customHeight="1" x14ac:dyDescent="0.25">
      <c r="A16" s="199" t="s">
        <v>388</v>
      </c>
      <c r="B16" s="200"/>
      <c r="C16" s="200"/>
      <c r="D16" s="25" t="s">
        <v>225</v>
      </c>
      <c r="E16" s="24">
        <v>45517</v>
      </c>
      <c r="F16" s="17" t="s">
        <v>41</v>
      </c>
      <c r="G16" s="17">
        <v>1601811</v>
      </c>
      <c r="H16" s="17"/>
      <c r="I16" s="17" t="s">
        <v>389</v>
      </c>
      <c r="J16" s="21">
        <v>1622.7</v>
      </c>
      <c r="K16" s="21"/>
      <c r="L16" s="51"/>
    </row>
    <row r="17" spans="1:12" ht="15.75" thickBot="1" x14ac:dyDescent="0.3">
      <c r="A17" s="199" t="s">
        <v>392</v>
      </c>
      <c r="B17" s="200"/>
      <c r="C17" s="200"/>
      <c r="D17" s="15" t="s">
        <v>393</v>
      </c>
      <c r="E17" s="24">
        <v>45518</v>
      </c>
      <c r="F17" s="17" t="s">
        <v>394</v>
      </c>
      <c r="G17" s="17"/>
      <c r="H17" s="17"/>
      <c r="I17" s="17" t="s">
        <v>395</v>
      </c>
      <c r="J17" s="21"/>
      <c r="K17" s="21">
        <v>7556.24</v>
      </c>
      <c r="L17" s="51"/>
    </row>
    <row r="18" spans="1:12" ht="15.75" thickBot="1" x14ac:dyDescent="0.3">
      <c r="A18" s="185" t="s">
        <v>342</v>
      </c>
      <c r="B18" s="186"/>
      <c r="C18" s="186"/>
      <c r="D18" s="186"/>
      <c r="E18" s="186"/>
      <c r="F18" s="186"/>
      <c r="G18" s="186"/>
      <c r="H18" s="186"/>
      <c r="I18" s="203"/>
      <c r="J18" s="149">
        <f>SUM(J15:J17)</f>
        <v>9803.52</v>
      </c>
      <c r="K18" s="149">
        <f>SUM(K15:K17)</f>
        <v>7556.24</v>
      </c>
      <c r="L18" s="150">
        <f>J18+K18</f>
        <v>17359.760000000002</v>
      </c>
    </row>
    <row r="19" spans="1:12" x14ac:dyDescent="0.25">
      <c r="A19" s="197" t="s">
        <v>449</v>
      </c>
      <c r="B19" s="198"/>
      <c r="C19" s="198"/>
      <c r="D19" s="59" t="s">
        <v>132</v>
      </c>
      <c r="E19" s="37">
        <v>45554</v>
      </c>
      <c r="F19" s="36" t="s">
        <v>41</v>
      </c>
      <c r="G19" s="36"/>
      <c r="H19" s="36"/>
      <c r="I19" s="36" t="s">
        <v>452</v>
      </c>
      <c r="J19" s="38">
        <v>1201.18</v>
      </c>
      <c r="K19" s="38"/>
      <c r="L19" s="73"/>
    </row>
    <row r="20" spans="1:12" ht="15.75" thickBot="1" x14ac:dyDescent="0.3">
      <c r="A20" s="199" t="s">
        <v>464</v>
      </c>
      <c r="B20" s="200"/>
      <c r="C20" s="200"/>
      <c r="D20" s="25" t="s">
        <v>13</v>
      </c>
      <c r="E20" s="24">
        <v>45560</v>
      </c>
      <c r="F20" s="17" t="s">
        <v>30</v>
      </c>
      <c r="G20" s="17"/>
      <c r="H20" s="17"/>
      <c r="I20" s="17" t="s">
        <v>465</v>
      </c>
      <c r="J20" s="21"/>
      <c r="K20" s="21">
        <v>1831.64</v>
      </c>
      <c r="L20" s="51"/>
    </row>
    <row r="21" spans="1:12" ht="15.75" thickBot="1" x14ac:dyDescent="0.3">
      <c r="A21" s="185" t="s">
        <v>435</v>
      </c>
      <c r="B21" s="186"/>
      <c r="C21" s="186"/>
      <c r="D21" s="186"/>
      <c r="E21" s="186"/>
      <c r="F21" s="186"/>
      <c r="G21" s="186"/>
      <c r="H21" s="186"/>
      <c r="I21" s="203"/>
      <c r="J21" s="149">
        <f>SUM(J19:J20)</f>
        <v>1201.18</v>
      </c>
      <c r="K21" s="149">
        <f>SUM(K19:K20)</f>
        <v>1831.64</v>
      </c>
      <c r="L21" s="150">
        <f>J21+K21</f>
        <v>3032.82</v>
      </c>
    </row>
    <row r="22" spans="1:12" x14ac:dyDescent="0.25">
      <c r="A22" s="199" t="s">
        <v>494</v>
      </c>
      <c r="B22" s="200"/>
      <c r="C22" s="200"/>
      <c r="D22" s="25" t="s">
        <v>64</v>
      </c>
      <c r="E22" s="24">
        <v>45573</v>
      </c>
      <c r="F22" s="17" t="s">
        <v>30</v>
      </c>
      <c r="G22" s="17"/>
      <c r="H22" s="17"/>
      <c r="I22" s="17" t="s">
        <v>495</v>
      </c>
      <c r="J22" s="21"/>
      <c r="K22" s="21">
        <v>8758</v>
      </c>
      <c r="L22" s="51"/>
    </row>
    <row r="23" spans="1:12" ht="30.75" customHeight="1" x14ac:dyDescent="0.25">
      <c r="A23" s="199" t="s">
        <v>522</v>
      </c>
      <c r="B23" s="200"/>
      <c r="C23" s="200"/>
      <c r="D23" s="25" t="s">
        <v>523</v>
      </c>
      <c r="E23" s="24">
        <v>45584</v>
      </c>
      <c r="F23" s="17" t="s">
        <v>41</v>
      </c>
      <c r="G23" s="17"/>
      <c r="H23" s="17"/>
      <c r="I23" s="17">
        <v>134907</v>
      </c>
      <c r="J23" s="21">
        <v>19998.400000000001</v>
      </c>
      <c r="K23" s="21"/>
      <c r="L23" s="51"/>
    </row>
    <row r="24" spans="1:12" x14ac:dyDescent="0.25">
      <c r="A24" s="225" t="s">
        <v>526</v>
      </c>
      <c r="B24" s="226"/>
      <c r="C24" s="227"/>
      <c r="D24" s="25" t="s">
        <v>401</v>
      </c>
      <c r="E24" s="24">
        <v>45584</v>
      </c>
      <c r="F24" s="17" t="s">
        <v>41</v>
      </c>
      <c r="G24" s="17"/>
      <c r="H24" s="17"/>
      <c r="I24" s="17">
        <v>73183</v>
      </c>
      <c r="J24" s="21">
        <v>432.17</v>
      </c>
      <c r="K24" s="21"/>
      <c r="L24" s="51"/>
    </row>
    <row r="25" spans="1:12" x14ac:dyDescent="0.25">
      <c r="A25" s="225" t="s">
        <v>532</v>
      </c>
      <c r="B25" s="226"/>
      <c r="C25" s="227"/>
      <c r="D25" s="25" t="s">
        <v>533</v>
      </c>
      <c r="E25" s="24">
        <v>45588</v>
      </c>
      <c r="F25" s="17" t="s">
        <v>41</v>
      </c>
      <c r="G25" s="17">
        <v>328</v>
      </c>
      <c r="H25" s="17"/>
      <c r="I25" s="17" t="s">
        <v>534</v>
      </c>
      <c r="J25" s="21">
        <v>8700</v>
      </c>
      <c r="K25" s="21"/>
      <c r="L25" s="51"/>
    </row>
    <row r="26" spans="1:12" ht="15.75" thickBot="1" x14ac:dyDescent="0.3">
      <c r="A26" s="225" t="s">
        <v>568</v>
      </c>
      <c r="B26" s="226"/>
      <c r="C26" s="227"/>
      <c r="D26" s="25" t="s">
        <v>523</v>
      </c>
      <c r="E26" s="24">
        <v>45596</v>
      </c>
      <c r="F26" s="17" t="s">
        <v>41</v>
      </c>
      <c r="G26" s="17">
        <v>1089</v>
      </c>
      <c r="H26" s="17"/>
      <c r="I26" s="17" t="s">
        <v>569</v>
      </c>
      <c r="J26" s="21">
        <v>3480</v>
      </c>
      <c r="K26" s="21"/>
      <c r="L26" s="51"/>
    </row>
    <row r="27" spans="1:12" ht="15.75" thickBot="1" x14ac:dyDescent="0.3">
      <c r="A27" s="185" t="s">
        <v>483</v>
      </c>
      <c r="B27" s="186"/>
      <c r="C27" s="186"/>
      <c r="D27" s="186"/>
      <c r="E27" s="186"/>
      <c r="F27" s="186"/>
      <c r="G27" s="186"/>
      <c r="H27" s="186"/>
      <c r="I27" s="203"/>
      <c r="J27" s="149">
        <f>SUM(J22:J26)</f>
        <v>32610.57</v>
      </c>
      <c r="K27" s="149">
        <f>SUM(K22:K26)</f>
        <v>8758</v>
      </c>
      <c r="L27" s="150">
        <f>J27+K27</f>
        <v>41368.57</v>
      </c>
    </row>
    <row r="28" spans="1:12" x14ac:dyDescent="0.25">
      <c r="A28" s="199" t="s">
        <v>584</v>
      </c>
      <c r="B28" s="200"/>
      <c r="C28" s="200"/>
      <c r="D28" s="25"/>
      <c r="E28" s="24">
        <v>45604</v>
      </c>
      <c r="F28" s="17" t="s">
        <v>41</v>
      </c>
      <c r="G28" s="17"/>
      <c r="H28" s="17"/>
      <c r="I28" s="17"/>
      <c r="J28" s="21">
        <v>850</v>
      </c>
      <c r="K28" s="21"/>
      <c r="L28" s="51"/>
    </row>
    <row r="29" spans="1:12" x14ac:dyDescent="0.25">
      <c r="A29" s="199" t="s">
        <v>609</v>
      </c>
      <c r="B29" s="200"/>
      <c r="C29" s="200"/>
      <c r="D29" s="25" t="s">
        <v>225</v>
      </c>
      <c r="E29" s="24">
        <v>45623</v>
      </c>
      <c r="F29" s="17" t="s">
        <v>41</v>
      </c>
      <c r="G29" s="17"/>
      <c r="H29" s="17"/>
      <c r="I29" s="17" t="s">
        <v>610</v>
      </c>
      <c r="J29" s="21">
        <v>4248.3500000000004</v>
      </c>
      <c r="K29" s="21"/>
      <c r="L29" s="51"/>
    </row>
    <row r="30" spans="1:12" ht="15.75" thickBot="1" x14ac:dyDescent="0.3">
      <c r="A30" s="199" t="s">
        <v>619</v>
      </c>
      <c r="B30" s="200"/>
      <c r="C30" s="200"/>
      <c r="D30" s="25" t="s">
        <v>22</v>
      </c>
      <c r="E30" s="24">
        <v>45626</v>
      </c>
      <c r="F30" s="17" t="s">
        <v>30</v>
      </c>
      <c r="G30" s="17">
        <v>2751</v>
      </c>
      <c r="H30" s="17"/>
      <c r="I30" s="17" t="s">
        <v>620</v>
      </c>
      <c r="J30" s="21"/>
      <c r="K30" s="21">
        <v>32323.4</v>
      </c>
      <c r="L30" s="51"/>
    </row>
    <row r="31" spans="1:12" ht="15.75" thickBot="1" x14ac:dyDescent="0.3">
      <c r="A31" s="185" t="s">
        <v>571</v>
      </c>
      <c r="B31" s="186"/>
      <c r="C31" s="186"/>
      <c r="D31" s="186"/>
      <c r="E31" s="186"/>
      <c r="F31" s="186"/>
      <c r="G31" s="186"/>
      <c r="H31" s="186"/>
      <c r="I31" s="203"/>
      <c r="J31" s="120">
        <f>SUM(J28:J30)</f>
        <v>5098.3500000000004</v>
      </c>
      <c r="K31" s="120">
        <f>SUM(K28:K30)</f>
        <v>32323.4</v>
      </c>
      <c r="L31" s="41">
        <f>J31+K31</f>
        <v>37421.75</v>
      </c>
    </row>
    <row r="32" spans="1:12" x14ac:dyDescent="0.25">
      <c r="A32" s="199" t="s">
        <v>626</v>
      </c>
      <c r="B32" s="200"/>
      <c r="C32" s="200"/>
      <c r="D32" s="25" t="s">
        <v>462</v>
      </c>
      <c r="E32" s="24">
        <v>45630</v>
      </c>
      <c r="F32" s="17" t="s">
        <v>41</v>
      </c>
      <c r="G32" s="17"/>
      <c r="H32" s="17"/>
      <c r="I32" s="17"/>
      <c r="J32" s="21">
        <v>1125.6600000000001</v>
      </c>
      <c r="K32" s="21"/>
      <c r="L32" s="51"/>
    </row>
    <row r="33" spans="1:12" x14ac:dyDescent="0.25">
      <c r="A33" s="199" t="s">
        <v>632</v>
      </c>
      <c r="B33" s="200"/>
      <c r="C33" s="200"/>
      <c r="D33" s="25" t="s">
        <v>225</v>
      </c>
      <c r="E33" s="24">
        <v>45632</v>
      </c>
      <c r="F33" s="17" t="s">
        <v>41</v>
      </c>
      <c r="G33" s="17"/>
      <c r="H33" s="17"/>
      <c r="I33" s="17" t="s">
        <v>633</v>
      </c>
      <c r="J33" s="21">
        <v>922.99</v>
      </c>
      <c r="K33" s="21"/>
      <c r="L33" s="51"/>
    </row>
    <row r="34" spans="1:12" x14ac:dyDescent="0.25">
      <c r="A34" s="199" t="s">
        <v>648</v>
      </c>
      <c r="B34" s="200"/>
      <c r="C34" s="200"/>
      <c r="D34" s="25" t="s">
        <v>225</v>
      </c>
      <c r="E34" s="24">
        <v>45639</v>
      </c>
      <c r="F34" s="17" t="s">
        <v>41</v>
      </c>
      <c r="G34" s="17"/>
      <c r="H34" s="17"/>
      <c r="I34" s="17" t="s">
        <v>649</v>
      </c>
      <c r="J34" s="21">
        <v>1621.38</v>
      </c>
      <c r="K34" s="21"/>
      <c r="L34" s="51"/>
    </row>
    <row r="35" spans="1:12" ht="15.75" thickBot="1" x14ac:dyDescent="0.3">
      <c r="A35" s="199" t="s">
        <v>652</v>
      </c>
      <c r="B35" s="200"/>
      <c r="C35" s="200"/>
      <c r="D35" s="25" t="s">
        <v>13</v>
      </c>
      <c r="E35" s="24">
        <v>45642</v>
      </c>
      <c r="F35" s="17" t="s">
        <v>30</v>
      </c>
      <c r="G35" s="17"/>
      <c r="H35" s="17"/>
      <c r="I35" s="17">
        <v>234391</v>
      </c>
      <c r="J35" s="21"/>
      <c r="K35" s="21">
        <v>740.2</v>
      </c>
      <c r="L35" s="51"/>
    </row>
    <row r="36" spans="1:12" ht="15.75" thickBot="1" x14ac:dyDescent="0.3">
      <c r="A36" s="185" t="s">
        <v>625</v>
      </c>
      <c r="B36" s="186"/>
      <c r="C36" s="186"/>
      <c r="D36" s="186"/>
      <c r="E36" s="186"/>
      <c r="F36" s="186"/>
      <c r="G36" s="186"/>
      <c r="H36" s="186"/>
      <c r="I36" s="203"/>
      <c r="J36" s="120">
        <f>SUM(J32:J35)</f>
        <v>3670.03</v>
      </c>
      <c r="K36" s="120">
        <f>SUM(K32:K35)</f>
        <v>740.2</v>
      </c>
      <c r="L36" s="41">
        <f>J36+K36</f>
        <v>4410.2300000000005</v>
      </c>
    </row>
    <row r="37" spans="1:12" x14ac:dyDescent="0.25">
      <c r="A37" s="199"/>
      <c r="B37" s="200"/>
      <c r="C37" s="200"/>
      <c r="D37" s="25"/>
      <c r="E37" s="24"/>
      <c r="F37" s="17"/>
      <c r="G37" s="17"/>
      <c r="H37" s="17"/>
      <c r="I37" s="17"/>
      <c r="J37" s="21"/>
      <c r="K37" s="21"/>
      <c r="L37" s="51"/>
    </row>
    <row r="38" spans="1:12" x14ac:dyDescent="0.25">
      <c r="A38" s="199"/>
      <c r="B38" s="200"/>
      <c r="C38" s="200"/>
      <c r="D38" s="25"/>
      <c r="E38" s="24"/>
      <c r="F38" s="17"/>
      <c r="G38" s="17"/>
      <c r="H38" s="17"/>
      <c r="I38" s="17"/>
      <c r="J38" s="175">
        <f>J36+J31+J27+J21+J18+J14+J11</f>
        <v>61056.399999999994</v>
      </c>
      <c r="K38" s="175">
        <f>K36+K31+K27+K21+K18+K14+K11</f>
        <v>59741.279999999999</v>
      </c>
      <c r="L38" s="176">
        <f>L36+L31+L27+L21+L18+L14+L11</f>
        <v>120797.68000000001</v>
      </c>
    </row>
    <row r="39" spans="1:12" x14ac:dyDescent="0.25">
      <c r="A39" s="199"/>
      <c r="B39" s="200"/>
      <c r="C39" s="200"/>
      <c r="D39" s="25"/>
      <c r="E39" s="24"/>
      <c r="F39" s="17"/>
      <c r="G39" s="17"/>
      <c r="H39" s="17"/>
      <c r="I39" s="17"/>
      <c r="J39" s="21"/>
      <c r="K39" s="21"/>
      <c r="L39" s="51"/>
    </row>
    <row r="40" spans="1:12" x14ac:dyDescent="0.25">
      <c r="A40" s="199"/>
      <c r="B40" s="200"/>
      <c r="C40" s="200"/>
      <c r="D40" s="25"/>
      <c r="E40" s="24"/>
      <c r="F40" s="17"/>
      <c r="G40" s="17"/>
      <c r="H40" s="17"/>
      <c r="I40" s="17"/>
      <c r="J40" s="21"/>
      <c r="K40" s="21"/>
      <c r="L40" s="51"/>
    </row>
    <row r="41" spans="1:12" x14ac:dyDescent="0.25">
      <c r="A41" s="201"/>
      <c r="B41" s="202"/>
      <c r="C41" s="202"/>
      <c r="D41" s="25"/>
      <c r="E41" s="24"/>
      <c r="F41" s="17"/>
      <c r="G41" s="17"/>
      <c r="H41" s="17"/>
      <c r="I41" s="17"/>
      <c r="J41" s="21"/>
      <c r="K41" s="21"/>
      <c r="L41" s="51"/>
    </row>
    <row r="42" spans="1:12" x14ac:dyDescent="0.25">
      <c r="A42" s="199"/>
      <c r="B42" s="200"/>
      <c r="C42" s="200"/>
      <c r="D42" s="25"/>
      <c r="E42" s="24"/>
      <c r="F42" s="17"/>
      <c r="G42" s="17"/>
      <c r="H42" s="17"/>
      <c r="I42" s="17"/>
      <c r="J42" s="21"/>
      <c r="K42" s="21"/>
      <c r="L42" s="51"/>
    </row>
    <row r="43" spans="1:12" x14ac:dyDescent="0.25">
      <c r="A43" s="199"/>
      <c r="B43" s="200"/>
      <c r="C43" s="200"/>
      <c r="D43" s="25"/>
      <c r="E43" s="24"/>
      <c r="F43" s="17"/>
      <c r="G43" s="17"/>
      <c r="H43" s="17"/>
      <c r="I43" s="17"/>
      <c r="J43" s="21"/>
      <c r="K43" s="21"/>
      <c r="L43" s="51"/>
    </row>
    <row r="44" spans="1:12" x14ac:dyDescent="0.25">
      <c r="A44" s="199"/>
      <c r="B44" s="200"/>
      <c r="C44" s="200"/>
      <c r="D44" s="25"/>
      <c r="E44" s="24"/>
      <c r="F44" s="17"/>
      <c r="G44" s="17"/>
      <c r="H44" s="17"/>
      <c r="I44" s="17"/>
      <c r="J44" s="21"/>
      <c r="K44" s="21"/>
      <c r="L44" s="51"/>
    </row>
    <row r="45" spans="1:12" x14ac:dyDescent="0.25">
      <c r="A45" s="199"/>
      <c r="B45" s="200"/>
      <c r="C45" s="200"/>
      <c r="D45" s="25"/>
      <c r="E45" s="24"/>
      <c r="F45" s="17"/>
      <c r="G45" s="17"/>
      <c r="H45" s="17"/>
      <c r="I45" s="17"/>
      <c r="J45" s="21"/>
      <c r="K45" s="21"/>
      <c r="L45" s="51"/>
    </row>
    <row r="46" spans="1:12" x14ac:dyDescent="0.25">
      <c r="A46" s="199"/>
      <c r="B46" s="200"/>
      <c r="C46" s="200"/>
      <c r="D46" s="25"/>
      <c r="E46" s="24"/>
      <c r="F46" s="17"/>
      <c r="G46" s="17"/>
      <c r="H46" s="17"/>
      <c r="I46" s="17"/>
      <c r="J46" s="21"/>
      <c r="K46" s="21"/>
      <c r="L46" s="51"/>
    </row>
    <row r="47" spans="1:12" x14ac:dyDescent="0.25">
      <c r="A47" s="199"/>
      <c r="B47" s="200"/>
      <c r="C47" s="200"/>
      <c r="D47" s="25"/>
      <c r="E47" s="24"/>
      <c r="F47" s="17"/>
      <c r="G47" s="17"/>
      <c r="H47" s="17"/>
      <c r="I47" s="17"/>
      <c r="J47" s="21"/>
      <c r="K47" s="21"/>
      <c r="L47" s="51"/>
    </row>
    <row r="48" spans="1:12" x14ac:dyDescent="0.25">
      <c r="A48" s="199"/>
      <c r="B48" s="200"/>
      <c r="C48" s="200"/>
      <c r="D48" s="25"/>
      <c r="E48" s="24"/>
      <c r="F48" s="17"/>
      <c r="G48" s="17"/>
      <c r="H48" s="17"/>
      <c r="I48" s="17"/>
      <c r="J48" s="21"/>
      <c r="K48" s="21"/>
      <c r="L48" s="51"/>
    </row>
    <row r="49" spans="1:12" x14ac:dyDescent="0.25">
      <c r="A49" s="199"/>
      <c r="B49" s="200"/>
      <c r="C49" s="200"/>
      <c r="D49" s="25"/>
      <c r="E49" s="24"/>
      <c r="F49" s="17"/>
      <c r="G49" s="17"/>
      <c r="H49" s="17"/>
      <c r="I49" s="17"/>
      <c r="J49" s="21"/>
      <c r="K49" s="21"/>
      <c r="L49" s="51"/>
    </row>
    <row r="50" spans="1:12" x14ac:dyDescent="0.25">
      <c r="A50" s="199"/>
      <c r="B50" s="200"/>
      <c r="C50" s="200"/>
      <c r="D50" s="25"/>
      <c r="E50" s="24"/>
      <c r="F50" s="17"/>
      <c r="G50" s="17"/>
      <c r="H50" s="17"/>
      <c r="I50" s="17"/>
      <c r="J50" s="21"/>
      <c r="K50" s="21"/>
      <c r="L50" s="51"/>
    </row>
    <row r="51" spans="1:12" x14ac:dyDescent="0.25">
      <c r="A51" s="199"/>
      <c r="B51" s="200"/>
      <c r="C51" s="200"/>
      <c r="D51" s="25"/>
      <c r="E51" s="24"/>
      <c r="F51" s="17"/>
      <c r="G51" s="17"/>
      <c r="H51" s="17"/>
      <c r="I51" s="17"/>
      <c r="J51" s="21"/>
      <c r="K51" s="21"/>
      <c r="L51" s="51"/>
    </row>
    <row r="52" spans="1:12" x14ac:dyDescent="0.25">
      <c r="A52" s="199"/>
      <c r="B52" s="200"/>
      <c r="C52" s="200"/>
      <c r="D52" s="25"/>
      <c r="E52" s="24"/>
      <c r="F52" s="17"/>
      <c r="G52" s="17"/>
      <c r="H52" s="17"/>
      <c r="I52" s="17"/>
      <c r="J52" s="21"/>
      <c r="K52" s="21"/>
      <c r="L52" s="51"/>
    </row>
    <row r="53" spans="1:12" x14ac:dyDescent="0.25">
      <c r="A53" s="199"/>
      <c r="B53" s="200"/>
      <c r="C53" s="200"/>
      <c r="D53" s="25"/>
      <c r="E53" s="24"/>
      <c r="F53" s="17"/>
      <c r="G53" s="17"/>
      <c r="H53" s="17"/>
      <c r="I53" s="17"/>
      <c r="J53" s="21"/>
      <c r="K53" s="21"/>
      <c r="L53" s="51"/>
    </row>
    <row r="54" spans="1:12" x14ac:dyDescent="0.25">
      <c r="A54" s="204"/>
      <c r="B54" s="205"/>
      <c r="C54" s="205"/>
      <c r="D54" s="147"/>
      <c r="E54" s="24"/>
      <c r="F54" s="74"/>
      <c r="G54" s="17"/>
      <c r="H54" s="17"/>
      <c r="I54" s="17"/>
      <c r="J54" s="21"/>
      <c r="K54" s="21"/>
      <c r="L54" s="51"/>
    </row>
    <row r="55" spans="1:12" x14ac:dyDescent="0.25">
      <c r="A55" s="199"/>
      <c r="B55" s="200"/>
      <c r="C55" s="200"/>
      <c r="D55" s="25"/>
      <c r="E55" s="24"/>
      <c r="F55" s="17"/>
      <c r="G55" s="17"/>
      <c r="H55" s="17"/>
      <c r="I55" s="17"/>
      <c r="J55" s="21"/>
      <c r="K55" s="21"/>
      <c r="L55" s="51"/>
    </row>
    <row r="56" spans="1:12" x14ac:dyDescent="0.25">
      <c r="A56" s="199"/>
      <c r="B56" s="200"/>
      <c r="C56" s="200"/>
      <c r="D56" s="25"/>
      <c r="E56" s="24"/>
      <c r="F56" s="17"/>
      <c r="G56" s="17"/>
      <c r="H56" s="17"/>
      <c r="I56" s="17"/>
      <c r="J56" s="21"/>
      <c r="K56" s="21"/>
      <c r="L56" s="51"/>
    </row>
    <row r="57" spans="1:12" x14ac:dyDescent="0.25">
      <c r="A57" s="204"/>
      <c r="B57" s="205"/>
      <c r="C57" s="205"/>
      <c r="D57" s="147"/>
      <c r="E57" s="24"/>
      <c r="F57" s="74"/>
      <c r="G57" s="17"/>
      <c r="H57" s="17"/>
      <c r="I57" s="17"/>
      <c r="J57" s="21"/>
      <c r="K57" s="21"/>
      <c r="L57" s="51"/>
    </row>
    <row r="58" spans="1:12" x14ac:dyDescent="0.25">
      <c r="A58" s="199"/>
      <c r="B58" s="200"/>
      <c r="C58" s="200"/>
      <c r="D58" s="25"/>
      <c r="E58" s="24"/>
      <c r="F58" s="17"/>
      <c r="G58" s="17"/>
      <c r="H58" s="17"/>
      <c r="I58" s="17"/>
      <c r="J58" s="21"/>
      <c r="K58" s="21"/>
      <c r="L58" s="51"/>
    </row>
    <row r="59" spans="1:12" x14ac:dyDescent="0.25">
      <c r="A59" s="199"/>
      <c r="B59" s="200"/>
      <c r="C59" s="200"/>
      <c r="D59" s="25"/>
      <c r="E59" s="24"/>
      <c r="F59" s="17"/>
      <c r="G59" s="17"/>
      <c r="H59" s="17"/>
      <c r="I59" s="17"/>
      <c r="J59" s="21"/>
      <c r="K59" s="21"/>
      <c r="L59" s="51"/>
    </row>
    <row r="60" spans="1:12" x14ac:dyDescent="0.25">
      <c r="A60" s="199"/>
      <c r="B60" s="200"/>
      <c r="C60" s="200"/>
      <c r="D60" s="25"/>
      <c r="E60" s="24"/>
      <c r="F60" s="17"/>
      <c r="G60" s="17"/>
      <c r="H60" s="17"/>
      <c r="I60" s="17"/>
      <c r="J60" s="21"/>
      <c r="K60" s="21"/>
      <c r="L60" s="51"/>
    </row>
    <row r="61" spans="1:12" x14ac:dyDescent="0.25">
      <c r="A61" s="204"/>
      <c r="B61" s="205"/>
      <c r="C61" s="205"/>
      <c r="D61" s="147"/>
      <c r="E61" s="24"/>
      <c r="F61" s="74"/>
      <c r="G61" s="17"/>
      <c r="H61" s="17"/>
      <c r="I61" s="17"/>
      <c r="J61" s="21"/>
      <c r="K61" s="21"/>
      <c r="L61" s="51"/>
    </row>
    <row r="62" spans="1:12" x14ac:dyDescent="0.25">
      <c r="A62" s="199"/>
      <c r="B62" s="200"/>
      <c r="C62" s="200"/>
      <c r="D62" s="25"/>
      <c r="E62" s="24"/>
      <c r="F62" s="17"/>
      <c r="G62" s="17"/>
      <c r="H62" s="17"/>
      <c r="I62" s="17"/>
      <c r="J62" s="21"/>
      <c r="K62" s="21"/>
      <c r="L62" s="51"/>
    </row>
    <row r="63" spans="1:12" x14ac:dyDescent="0.25">
      <c r="A63" s="199"/>
      <c r="B63" s="200"/>
      <c r="C63" s="200"/>
      <c r="D63" s="25"/>
      <c r="E63" s="24"/>
      <c r="F63" s="17"/>
      <c r="G63" s="17"/>
      <c r="H63" s="17"/>
      <c r="I63" s="17"/>
      <c r="J63" s="21"/>
      <c r="K63" s="21"/>
      <c r="L63" s="51"/>
    </row>
    <row r="64" spans="1:12" x14ac:dyDescent="0.25">
      <c r="A64" s="199"/>
      <c r="B64" s="200"/>
      <c r="C64" s="200"/>
      <c r="D64" s="25"/>
      <c r="E64" s="24"/>
      <c r="F64" s="17"/>
      <c r="G64" s="17"/>
      <c r="H64" s="17"/>
      <c r="I64" s="17"/>
      <c r="J64" s="21"/>
      <c r="K64" s="21"/>
      <c r="L64" s="51"/>
    </row>
    <row r="65" spans="1:12" ht="30" customHeight="1" thickBot="1" x14ac:dyDescent="0.3">
      <c r="A65" s="207"/>
      <c r="B65" s="208"/>
      <c r="C65" s="208"/>
      <c r="D65" s="148"/>
      <c r="E65" s="24"/>
      <c r="F65" s="75"/>
      <c r="G65" s="75"/>
      <c r="H65" s="75"/>
      <c r="I65" s="75"/>
      <c r="J65" s="76"/>
      <c r="K65" s="76"/>
      <c r="L65" s="77"/>
    </row>
    <row r="66" spans="1:12" x14ac:dyDescent="0.25">
      <c r="A66" s="206"/>
      <c r="B66" s="206"/>
      <c r="C66" s="206"/>
      <c r="D66" s="8"/>
    </row>
    <row r="67" spans="1:12" x14ac:dyDescent="0.25">
      <c r="A67" s="206"/>
      <c r="B67" s="206"/>
      <c r="C67" s="206"/>
      <c r="D67" s="8"/>
    </row>
    <row r="68" spans="1:12" x14ac:dyDescent="0.25">
      <c r="A68" s="206"/>
      <c r="B68" s="206"/>
      <c r="C68" s="206"/>
      <c r="D68" s="8"/>
    </row>
    <row r="69" spans="1:12" x14ac:dyDescent="0.25">
      <c r="A69" s="206"/>
      <c r="B69" s="206"/>
      <c r="C69" s="206"/>
      <c r="D69" s="8"/>
    </row>
    <row r="70" spans="1:12" x14ac:dyDescent="0.25">
      <c r="A70" s="206"/>
      <c r="B70" s="206"/>
      <c r="C70" s="206"/>
      <c r="D70" s="8"/>
    </row>
    <row r="71" spans="1:12" x14ac:dyDescent="0.25">
      <c r="A71" s="206"/>
      <c r="B71" s="206"/>
      <c r="C71" s="206"/>
      <c r="D71" s="8"/>
    </row>
    <row r="72" spans="1:12" x14ac:dyDescent="0.25">
      <c r="A72" s="206"/>
      <c r="B72" s="206"/>
      <c r="C72" s="206"/>
      <c r="D72" s="8"/>
    </row>
    <row r="73" spans="1:12" x14ac:dyDescent="0.25">
      <c r="A73" s="206"/>
      <c r="B73" s="206"/>
      <c r="C73" s="206"/>
      <c r="D73" s="8"/>
    </row>
    <row r="74" spans="1:12" x14ac:dyDescent="0.25">
      <c r="A74" s="206"/>
      <c r="B74" s="206"/>
      <c r="C74" s="206"/>
      <c r="D74" s="8"/>
    </row>
  </sheetData>
  <mergeCells count="71">
    <mergeCell ref="A74:C74"/>
    <mergeCell ref="A8:C8"/>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61:C61"/>
    <mergeCell ref="A50:C50"/>
    <mergeCell ref="A51:C51"/>
    <mergeCell ref="A52:C52"/>
    <mergeCell ref="A53:C53"/>
    <mergeCell ref="A54:C54"/>
    <mergeCell ref="A55:C55"/>
    <mergeCell ref="A60:C60"/>
    <mergeCell ref="A58:C58"/>
    <mergeCell ref="A59:C59"/>
    <mergeCell ref="A49:C49"/>
    <mergeCell ref="A38:C38"/>
    <mergeCell ref="A39:C39"/>
    <mergeCell ref="A40:C40"/>
    <mergeCell ref="A41:C41"/>
    <mergeCell ref="A42:C42"/>
    <mergeCell ref="A43:C43"/>
    <mergeCell ref="A44:C44"/>
    <mergeCell ref="A45:C45"/>
    <mergeCell ref="A46:C46"/>
    <mergeCell ref="A47:C47"/>
    <mergeCell ref="A48:C48"/>
    <mergeCell ref="A37:C37"/>
    <mergeCell ref="A34:C34"/>
    <mergeCell ref="A26:C26"/>
    <mergeCell ref="A28:C28"/>
    <mergeCell ref="A29:C29"/>
    <mergeCell ref="A30:C30"/>
    <mergeCell ref="A31:I31"/>
    <mergeCell ref="A35:C35"/>
    <mergeCell ref="A36:I36"/>
    <mergeCell ref="A27:I27"/>
    <mergeCell ref="A32:C32"/>
    <mergeCell ref="A33:C33"/>
    <mergeCell ref="A22:C22"/>
    <mergeCell ref="A23:C23"/>
    <mergeCell ref="A18:I18"/>
    <mergeCell ref="A21:I21"/>
    <mergeCell ref="A25:C25"/>
    <mergeCell ref="A24:C24"/>
    <mergeCell ref="A20:C20"/>
    <mergeCell ref="A17:C17"/>
    <mergeCell ref="A11:I11"/>
    <mergeCell ref="A14:I14"/>
    <mergeCell ref="A19:C19"/>
    <mergeCell ref="A5:F5"/>
    <mergeCell ref="G5:L5"/>
    <mergeCell ref="A6:C6"/>
    <mergeCell ref="A7:C7"/>
    <mergeCell ref="A9:C9"/>
    <mergeCell ref="A10:C10"/>
    <mergeCell ref="A12:C12"/>
    <mergeCell ref="A13:C13"/>
    <mergeCell ref="A15:C15"/>
    <mergeCell ref="A16:C16"/>
  </mergeCells>
  <pageMargins left="0.31496062992125984" right="0.31496062992125984" top="0.35433070866141736" bottom="0.19685039370078741" header="0.31496062992125984" footer="0.31496062992125984"/>
  <pageSetup scale="61"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L61"/>
  <sheetViews>
    <sheetView view="pageBreakPreview" zoomScale="80" zoomScaleNormal="100" zoomScaleSheetLayoutView="80" workbookViewId="0">
      <pane ySplit="6" topLeftCell="A7" activePane="bottomLeft" state="frozen"/>
      <selection pane="bottomLeft" activeCell="L18" sqref="J18:L18"/>
    </sheetView>
  </sheetViews>
  <sheetFormatPr baseColWidth="10" defaultColWidth="4" defaultRowHeight="15" x14ac:dyDescent="0.25"/>
  <cols>
    <col min="1" max="1" width="18.85546875" customWidth="1"/>
    <col min="2" max="2" width="18.7109375" customWidth="1"/>
    <col min="3" max="3" width="43.28515625" customWidth="1"/>
    <col min="4" max="4" width="18.85546875" customWidth="1"/>
    <col min="5" max="5" width="13.85546875" style="14" customWidth="1"/>
    <col min="6" max="7" width="17.7109375" style="14" customWidth="1"/>
    <col min="8" max="8" width="16.5703125" style="14" customWidth="1"/>
    <col min="9" max="9" width="13.7109375" style="14" customWidth="1"/>
    <col min="10" max="11" width="13.85546875" style="14" customWidth="1"/>
    <col min="12" max="12" width="19.28515625" customWidth="1"/>
  </cols>
  <sheetData>
    <row r="4" spans="1:12" ht="15.75" thickBot="1" x14ac:dyDescent="0.3"/>
    <row r="5" spans="1:12" ht="15" customHeight="1" thickBot="1" x14ac:dyDescent="0.3">
      <c r="A5" s="187" t="s">
        <v>418</v>
      </c>
      <c r="B5" s="188"/>
      <c r="C5" s="188"/>
      <c r="D5" s="188"/>
      <c r="E5" s="188"/>
      <c r="F5" s="189"/>
      <c r="G5" s="93"/>
      <c r="H5" s="187" t="s">
        <v>4</v>
      </c>
      <c r="I5" s="188"/>
      <c r="J5" s="188"/>
      <c r="K5" s="188"/>
      <c r="L5" s="189"/>
    </row>
    <row r="6" spans="1:12" s="2" customFormat="1" ht="54" customHeight="1" thickBot="1" x14ac:dyDescent="0.3">
      <c r="A6" s="190" t="s">
        <v>3</v>
      </c>
      <c r="B6" s="191"/>
      <c r="C6" s="191"/>
      <c r="D6" s="9" t="s">
        <v>11</v>
      </c>
      <c r="E6" s="9" t="s">
        <v>10</v>
      </c>
      <c r="F6" s="9" t="s">
        <v>5</v>
      </c>
      <c r="G6" s="6" t="s">
        <v>264</v>
      </c>
      <c r="H6" s="6" t="s">
        <v>279</v>
      </c>
      <c r="I6" s="6" t="s">
        <v>0</v>
      </c>
      <c r="J6" s="6" t="s">
        <v>257</v>
      </c>
      <c r="K6" s="6" t="s">
        <v>258</v>
      </c>
      <c r="L6" s="6" t="s">
        <v>287</v>
      </c>
    </row>
    <row r="7" spans="1:12" ht="15.75" thickBot="1" x14ac:dyDescent="0.3">
      <c r="A7" s="225" t="s">
        <v>430</v>
      </c>
      <c r="B7" s="226"/>
      <c r="C7" s="227"/>
      <c r="D7" s="15" t="s">
        <v>13</v>
      </c>
      <c r="E7" s="54">
        <v>45534</v>
      </c>
      <c r="F7" s="15" t="s">
        <v>30</v>
      </c>
      <c r="G7" s="15" t="s">
        <v>432</v>
      </c>
      <c r="H7" s="15">
        <v>352092</v>
      </c>
      <c r="I7" s="15" t="s">
        <v>431</v>
      </c>
      <c r="J7" s="22"/>
      <c r="K7" s="22">
        <v>1088.1500000000001</v>
      </c>
      <c r="L7" s="4"/>
    </row>
    <row r="8" spans="1:12" ht="15.75" thickBot="1" x14ac:dyDescent="0.3">
      <c r="A8" s="212" t="s">
        <v>342</v>
      </c>
      <c r="B8" s="212"/>
      <c r="C8" s="212"/>
      <c r="D8" s="212"/>
      <c r="E8" s="212"/>
      <c r="F8" s="212"/>
      <c r="G8" s="212"/>
      <c r="H8" s="212"/>
      <c r="I8" s="212"/>
      <c r="J8" s="118">
        <f>SUM(J7:J7)</f>
        <v>0</v>
      </c>
      <c r="K8" s="118">
        <f>SUM(K7:K7)</f>
        <v>1088.1500000000001</v>
      </c>
      <c r="L8" s="45">
        <f>J8+K8</f>
        <v>1088.1500000000001</v>
      </c>
    </row>
    <row r="9" spans="1:12" ht="15.75" thickBot="1" x14ac:dyDescent="0.3">
      <c r="A9" s="197" t="s">
        <v>585</v>
      </c>
      <c r="B9" s="198"/>
      <c r="C9" s="198"/>
      <c r="D9" s="43" t="s">
        <v>311</v>
      </c>
      <c r="E9" s="53">
        <v>45604</v>
      </c>
      <c r="F9" s="43" t="s">
        <v>30</v>
      </c>
      <c r="G9" s="43"/>
      <c r="H9" s="43"/>
      <c r="I9" s="43">
        <v>79477</v>
      </c>
      <c r="J9" s="44"/>
      <c r="K9" s="44">
        <v>11714.77</v>
      </c>
      <c r="L9" s="40"/>
    </row>
    <row r="10" spans="1:12" ht="15.75" thickBot="1" x14ac:dyDescent="0.3">
      <c r="A10" s="212" t="s">
        <v>571</v>
      </c>
      <c r="B10" s="212"/>
      <c r="C10" s="212"/>
      <c r="D10" s="212"/>
      <c r="E10" s="212"/>
      <c r="F10" s="212"/>
      <c r="G10" s="212"/>
      <c r="H10" s="212"/>
      <c r="I10" s="212"/>
      <c r="J10" s="118">
        <f>SUM(J9:J9)</f>
        <v>0</v>
      </c>
      <c r="K10" s="118">
        <f>SUM(K9:K9)</f>
        <v>11714.77</v>
      </c>
      <c r="L10" s="45">
        <f>J10+K10</f>
        <v>11714.77</v>
      </c>
    </row>
    <row r="11" spans="1:12" ht="46.5" customHeight="1" x14ac:dyDescent="0.25">
      <c r="A11" s="199" t="s">
        <v>650</v>
      </c>
      <c r="B11" s="200"/>
      <c r="C11" s="200"/>
      <c r="D11" s="17" t="s">
        <v>280</v>
      </c>
      <c r="E11" s="24">
        <v>45639</v>
      </c>
      <c r="F11" s="17" t="s">
        <v>30</v>
      </c>
      <c r="G11" s="17"/>
      <c r="H11" s="17"/>
      <c r="I11" s="17" t="s">
        <v>651</v>
      </c>
      <c r="J11" s="21"/>
      <c r="K11" s="21">
        <v>2053.3000000000002</v>
      </c>
      <c r="L11" s="51"/>
    </row>
    <row r="12" spans="1:12" x14ac:dyDescent="0.25">
      <c r="A12" s="199" t="s">
        <v>653</v>
      </c>
      <c r="B12" s="200"/>
      <c r="C12" s="200"/>
      <c r="D12" s="15" t="s">
        <v>280</v>
      </c>
      <c r="E12" s="54">
        <v>45644</v>
      </c>
      <c r="F12" s="15" t="s">
        <v>30</v>
      </c>
      <c r="G12" s="15"/>
      <c r="H12" s="15">
        <v>42573</v>
      </c>
      <c r="I12" s="15" t="s">
        <v>654</v>
      </c>
      <c r="J12" s="137"/>
      <c r="K12" s="137">
        <v>1218</v>
      </c>
      <c r="L12" s="4"/>
    </row>
    <row r="13" spans="1:12" s="52" customFormat="1" ht="59.25" customHeight="1" x14ac:dyDescent="0.25">
      <c r="A13" s="201" t="s">
        <v>662</v>
      </c>
      <c r="B13" s="202"/>
      <c r="C13" s="202"/>
      <c r="D13" s="17" t="s">
        <v>311</v>
      </c>
      <c r="E13" s="24">
        <v>45646</v>
      </c>
      <c r="F13" s="17" t="s">
        <v>30</v>
      </c>
      <c r="G13" s="17"/>
      <c r="H13" s="17">
        <v>28498</v>
      </c>
      <c r="I13" s="17">
        <v>81137</v>
      </c>
      <c r="J13" s="62"/>
      <c r="K13" s="62">
        <v>4243.05</v>
      </c>
      <c r="L13" s="51"/>
    </row>
    <row r="14" spans="1:12" x14ac:dyDescent="0.25">
      <c r="A14" s="199" t="s">
        <v>670</v>
      </c>
      <c r="B14" s="200"/>
      <c r="C14" s="200"/>
      <c r="D14" s="15" t="s">
        <v>13</v>
      </c>
      <c r="E14" s="54">
        <v>45646</v>
      </c>
      <c r="F14" s="15" t="s">
        <v>30</v>
      </c>
      <c r="G14" s="15"/>
      <c r="H14" s="15">
        <v>356071</v>
      </c>
      <c r="I14" s="15" t="s">
        <v>663</v>
      </c>
      <c r="J14" s="137"/>
      <c r="K14" s="137">
        <v>3020.3</v>
      </c>
      <c r="L14" s="4"/>
    </row>
    <row r="15" spans="1:12" ht="15.75" thickBot="1" x14ac:dyDescent="0.3">
      <c r="A15" s="199" t="s">
        <v>664</v>
      </c>
      <c r="B15" s="200"/>
      <c r="C15" s="200"/>
      <c r="D15" s="15" t="s">
        <v>665</v>
      </c>
      <c r="E15" s="54">
        <v>45647</v>
      </c>
      <c r="F15" s="15" t="s">
        <v>41</v>
      </c>
      <c r="G15" s="15"/>
      <c r="H15" s="15"/>
      <c r="I15" s="15" t="s">
        <v>666</v>
      </c>
      <c r="J15" s="137">
        <v>3173.01</v>
      </c>
      <c r="K15" s="137"/>
      <c r="L15" s="4"/>
    </row>
    <row r="16" spans="1:12" ht="15.75" thickBot="1" x14ac:dyDescent="0.3">
      <c r="A16" s="212" t="s">
        <v>625</v>
      </c>
      <c r="B16" s="212"/>
      <c r="C16" s="212"/>
      <c r="D16" s="212"/>
      <c r="E16" s="212"/>
      <c r="F16" s="212"/>
      <c r="G16" s="212"/>
      <c r="H16" s="212"/>
      <c r="I16" s="212"/>
      <c r="J16" s="118">
        <f>SUM(J11:J15)</f>
        <v>3173.01</v>
      </c>
      <c r="K16" s="118">
        <f>SUM(K11:K15)</f>
        <v>10534.650000000001</v>
      </c>
      <c r="L16" s="45">
        <f>J16+K16</f>
        <v>13707.660000000002</v>
      </c>
    </row>
    <row r="17" spans="1:12" x14ac:dyDescent="0.25">
      <c r="A17" s="204"/>
      <c r="B17" s="205"/>
      <c r="C17" s="205"/>
      <c r="D17" s="16"/>
      <c r="E17" s="55"/>
      <c r="F17" s="16"/>
      <c r="G17" s="16"/>
      <c r="H17" s="15"/>
      <c r="I17" s="15"/>
      <c r="J17" s="22"/>
      <c r="K17" s="22"/>
      <c r="L17" s="4"/>
    </row>
    <row r="18" spans="1:12" x14ac:dyDescent="0.25">
      <c r="A18" s="199"/>
      <c r="B18" s="200"/>
      <c r="C18" s="200"/>
      <c r="D18" s="15"/>
      <c r="E18" s="54"/>
      <c r="F18" s="15"/>
      <c r="G18" s="15"/>
      <c r="H18" s="15"/>
      <c r="I18" s="15"/>
      <c r="J18" s="177">
        <f>J16+J10+J8</f>
        <v>3173.01</v>
      </c>
      <c r="K18" s="177">
        <f>K16+K10+K8</f>
        <v>23337.570000000003</v>
      </c>
      <c r="L18" s="173">
        <f>L16+L10+L8</f>
        <v>26510.58</v>
      </c>
    </row>
    <row r="19" spans="1:12" x14ac:dyDescent="0.25">
      <c r="A19" s="199"/>
      <c r="B19" s="200"/>
      <c r="C19" s="200"/>
      <c r="D19" s="15"/>
      <c r="E19" s="54"/>
      <c r="F19" s="15"/>
      <c r="G19" s="15"/>
      <c r="H19" s="15"/>
      <c r="I19" s="15"/>
      <c r="J19" s="22"/>
      <c r="K19" s="22"/>
      <c r="L19" s="4"/>
    </row>
    <row r="20" spans="1:12" x14ac:dyDescent="0.25">
      <c r="A20" s="199"/>
      <c r="B20" s="200"/>
      <c r="C20" s="200"/>
      <c r="D20" s="15"/>
      <c r="E20" s="54"/>
      <c r="F20" s="15"/>
      <c r="G20" s="15"/>
      <c r="H20" s="15"/>
      <c r="I20" s="15"/>
      <c r="J20" s="22"/>
      <c r="K20" s="22"/>
      <c r="L20" s="4"/>
    </row>
    <row r="21" spans="1:12" x14ac:dyDescent="0.25">
      <c r="A21" s="199"/>
      <c r="B21" s="200"/>
      <c r="C21" s="200"/>
      <c r="D21" s="15"/>
      <c r="E21" s="54"/>
      <c r="F21" s="15"/>
      <c r="G21" s="15"/>
      <c r="H21" s="15"/>
      <c r="I21" s="15"/>
      <c r="J21" s="22"/>
      <c r="K21" s="22"/>
      <c r="L21" s="4"/>
    </row>
    <row r="22" spans="1:12" x14ac:dyDescent="0.25">
      <c r="A22" s="199"/>
      <c r="B22" s="200"/>
      <c r="C22" s="200"/>
      <c r="D22" s="15"/>
      <c r="E22" s="54"/>
      <c r="F22" s="15"/>
      <c r="G22" s="15"/>
      <c r="H22" s="15"/>
      <c r="I22" s="15"/>
      <c r="J22" s="22"/>
      <c r="K22" s="22"/>
      <c r="L22" s="4"/>
    </row>
    <row r="23" spans="1:12" x14ac:dyDescent="0.25">
      <c r="A23" s="199"/>
      <c r="B23" s="200"/>
      <c r="C23" s="200"/>
      <c r="D23" s="15"/>
      <c r="E23" s="54"/>
      <c r="F23" s="15"/>
      <c r="G23" s="15"/>
      <c r="H23" s="15"/>
      <c r="I23" s="15"/>
      <c r="J23" s="22"/>
      <c r="K23" s="22"/>
      <c r="L23" s="4"/>
    </row>
    <row r="24" spans="1:12" x14ac:dyDescent="0.25">
      <c r="A24" s="199"/>
      <c r="B24" s="200"/>
      <c r="C24" s="200"/>
      <c r="D24" s="15"/>
      <c r="E24" s="54"/>
      <c r="F24" s="15"/>
      <c r="G24" s="15"/>
      <c r="H24" s="15"/>
      <c r="I24" s="15"/>
      <c r="J24" s="22"/>
      <c r="K24" s="22"/>
      <c r="L24" s="4"/>
    </row>
    <row r="25" spans="1:12" x14ac:dyDescent="0.25">
      <c r="A25" s="199"/>
      <c r="B25" s="200"/>
      <c r="C25" s="200"/>
      <c r="D25" s="15"/>
      <c r="E25" s="54"/>
      <c r="F25" s="15"/>
      <c r="G25" s="15"/>
      <c r="H25" s="15"/>
      <c r="I25" s="15"/>
      <c r="J25" s="22"/>
      <c r="K25" s="22"/>
      <c r="L25" s="4"/>
    </row>
    <row r="26" spans="1:12" x14ac:dyDescent="0.25">
      <c r="A26" s="199"/>
      <c r="B26" s="200"/>
      <c r="C26" s="200"/>
      <c r="D26" s="15"/>
      <c r="E26" s="54"/>
      <c r="F26" s="15"/>
      <c r="G26" s="15"/>
      <c r="H26" s="15"/>
      <c r="I26" s="15"/>
      <c r="J26" s="22"/>
      <c r="K26" s="22"/>
      <c r="L26" s="4"/>
    </row>
    <row r="27" spans="1:12" x14ac:dyDescent="0.25">
      <c r="A27" s="199"/>
      <c r="B27" s="200"/>
      <c r="C27" s="200"/>
      <c r="D27" s="15"/>
      <c r="E27" s="54"/>
      <c r="F27" s="15"/>
      <c r="G27" s="15"/>
      <c r="H27" s="15"/>
      <c r="I27" s="15"/>
      <c r="J27" s="22"/>
      <c r="K27" s="22"/>
      <c r="L27" s="4"/>
    </row>
    <row r="28" spans="1:12" x14ac:dyDescent="0.25">
      <c r="A28" s="201"/>
      <c r="B28" s="202"/>
      <c r="C28" s="202"/>
      <c r="D28" s="17"/>
      <c r="E28" s="24"/>
      <c r="F28" s="17"/>
      <c r="G28" s="17"/>
      <c r="H28" s="15"/>
      <c r="I28" s="15"/>
      <c r="J28" s="22"/>
      <c r="K28" s="22"/>
      <c r="L28" s="4"/>
    </row>
    <row r="29" spans="1:12" x14ac:dyDescent="0.25">
      <c r="A29" s="199"/>
      <c r="B29" s="200"/>
      <c r="C29" s="200"/>
      <c r="D29" s="15"/>
      <c r="E29" s="54"/>
      <c r="F29" s="15"/>
      <c r="G29" s="15"/>
      <c r="H29" s="15"/>
      <c r="I29" s="15"/>
      <c r="J29" s="22"/>
      <c r="K29" s="22"/>
      <c r="L29" s="4"/>
    </row>
    <row r="30" spans="1:12" x14ac:dyDescent="0.25">
      <c r="A30" s="199"/>
      <c r="B30" s="200"/>
      <c r="C30" s="200"/>
      <c r="D30" s="15"/>
      <c r="E30" s="54"/>
      <c r="F30" s="15"/>
      <c r="G30" s="15"/>
      <c r="H30" s="15"/>
      <c r="I30" s="15"/>
      <c r="J30" s="22"/>
      <c r="K30" s="22"/>
      <c r="L30" s="4"/>
    </row>
    <row r="31" spans="1:12" x14ac:dyDescent="0.25">
      <c r="A31" s="199"/>
      <c r="B31" s="200"/>
      <c r="C31" s="200"/>
      <c r="D31" s="15"/>
      <c r="E31" s="54"/>
      <c r="F31" s="15"/>
      <c r="G31" s="15"/>
      <c r="H31" s="15"/>
      <c r="I31" s="15"/>
      <c r="J31" s="22"/>
      <c r="K31" s="22"/>
      <c r="L31" s="4"/>
    </row>
    <row r="32" spans="1:12" x14ac:dyDescent="0.25">
      <c r="A32" s="199"/>
      <c r="B32" s="200"/>
      <c r="C32" s="200"/>
      <c r="D32" s="15"/>
      <c r="E32" s="54"/>
      <c r="F32" s="15"/>
      <c r="G32" s="15"/>
      <c r="H32" s="15"/>
      <c r="I32" s="15"/>
      <c r="J32" s="22"/>
      <c r="K32" s="22"/>
      <c r="L32" s="4"/>
    </row>
    <row r="33" spans="1:12" x14ac:dyDescent="0.25">
      <c r="A33" s="199"/>
      <c r="B33" s="200"/>
      <c r="C33" s="200"/>
      <c r="D33" s="15"/>
      <c r="E33" s="54"/>
      <c r="F33" s="15"/>
      <c r="G33" s="15"/>
      <c r="H33" s="15"/>
      <c r="I33" s="15"/>
      <c r="J33" s="22"/>
      <c r="K33" s="22"/>
      <c r="L33" s="4"/>
    </row>
    <row r="34" spans="1:12" x14ac:dyDescent="0.25">
      <c r="A34" s="199"/>
      <c r="B34" s="200"/>
      <c r="C34" s="200"/>
      <c r="D34" s="15"/>
      <c r="E34" s="54"/>
      <c r="F34" s="15"/>
      <c r="G34" s="15"/>
      <c r="H34" s="15"/>
      <c r="I34" s="15"/>
      <c r="J34" s="22"/>
      <c r="K34" s="22"/>
      <c r="L34" s="4"/>
    </row>
    <row r="35" spans="1:12" x14ac:dyDescent="0.25">
      <c r="A35" s="199"/>
      <c r="B35" s="200"/>
      <c r="C35" s="200"/>
      <c r="D35" s="15"/>
      <c r="E35" s="54"/>
      <c r="F35" s="15"/>
      <c r="G35" s="15"/>
      <c r="H35" s="15"/>
      <c r="I35" s="15"/>
      <c r="J35" s="22"/>
      <c r="K35" s="22"/>
      <c r="L35" s="4"/>
    </row>
    <row r="36" spans="1:12" x14ac:dyDescent="0.25">
      <c r="A36" s="199"/>
      <c r="B36" s="200"/>
      <c r="C36" s="200"/>
      <c r="D36" s="15"/>
      <c r="E36" s="54"/>
      <c r="F36" s="15"/>
      <c r="G36" s="15"/>
      <c r="H36" s="15"/>
      <c r="I36" s="15"/>
      <c r="J36" s="22"/>
      <c r="K36" s="22"/>
      <c r="L36" s="4"/>
    </row>
    <row r="37" spans="1:12" x14ac:dyDescent="0.25">
      <c r="A37" s="199"/>
      <c r="B37" s="200"/>
      <c r="C37" s="200"/>
      <c r="D37" s="15"/>
      <c r="E37" s="54"/>
      <c r="F37" s="15"/>
      <c r="G37" s="15"/>
      <c r="H37" s="15"/>
      <c r="I37" s="15"/>
      <c r="J37" s="22"/>
      <c r="K37" s="22"/>
      <c r="L37" s="4"/>
    </row>
    <row r="38" spans="1:12" x14ac:dyDescent="0.25">
      <c r="A38" s="199"/>
      <c r="B38" s="200"/>
      <c r="C38" s="200"/>
      <c r="D38" s="15"/>
      <c r="E38" s="54"/>
      <c r="F38" s="15"/>
      <c r="G38" s="15"/>
      <c r="H38" s="15"/>
      <c r="I38" s="15"/>
      <c r="J38" s="22"/>
      <c r="K38" s="22"/>
      <c r="L38" s="4"/>
    </row>
    <row r="39" spans="1:12" x14ac:dyDescent="0.25">
      <c r="A39" s="199"/>
      <c r="B39" s="200"/>
      <c r="C39" s="200"/>
      <c r="D39" s="15"/>
      <c r="E39" s="54"/>
      <c r="F39" s="15"/>
      <c r="G39" s="15"/>
      <c r="H39" s="15"/>
      <c r="I39" s="15"/>
      <c r="J39" s="22"/>
      <c r="K39" s="22"/>
      <c r="L39" s="4"/>
    </row>
    <row r="40" spans="1:12" x14ac:dyDescent="0.25">
      <c r="A40" s="199"/>
      <c r="B40" s="200"/>
      <c r="C40" s="200"/>
      <c r="D40" s="15"/>
      <c r="E40" s="54"/>
      <c r="F40" s="15"/>
      <c r="G40" s="15"/>
      <c r="H40" s="15"/>
      <c r="I40" s="15"/>
      <c r="J40" s="22"/>
      <c r="K40" s="22"/>
      <c r="L40" s="4"/>
    </row>
    <row r="41" spans="1:12" x14ac:dyDescent="0.25">
      <c r="A41" s="204"/>
      <c r="B41" s="205"/>
      <c r="C41" s="205"/>
      <c r="D41" s="16"/>
      <c r="E41" s="55"/>
      <c r="F41" s="16"/>
      <c r="G41" s="16"/>
      <c r="H41" s="15"/>
      <c r="I41" s="15"/>
      <c r="J41" s="22"/>
      <c r="K41" s="22"/>
      <c r="L41" s="4"/>
    </row>
    <row r="42" spans="1:12" x14ac:dyDescent="0.25">
      <c r="A42" s="199"/>
      <c r="B42" s="200"/>
      <c r="C42" s="200"/>
      <c r="D42" s="15"/>
      <c r="E42" s="54"/>
      <c r="F42" s="15"/>
      <c r="G42" s="15"/>
      <c r="H42" s="15"/>
      <c r="I42" s="15"/>
      <c r="J42" s="22"/>
      <c r="K42" s="22"/>
      <c r="L42" s="4"/>
    </row>
    <row r="43" spans="1:12" x14ac:dyDescent="0.25">
      <c r="A43" s="199"/>
      <c r="B43" s="200"/>
      <c r="C43" s="200"/>
      <c r="D43" s="15"/>
      <c r="E43" s="54"/>
      <c r="F43" s="15"/>
      <c r="G43" s="15"/>
      <c r="H43" s="15"/>
      <c r="I43" s="15"/>
      <c r="J43" s="22"/>
      <c r="K43" s="22"/>
      <c r="L43" s="4"/>
    </row>
    <row r="44" spans="1:12" x14ac:dyDescent="0.25">
      <c r="A44" s="204"/>
      <c r="B44" s="205"/>
      <c r="C44" s="205"/>
      <c r="D44" s="16"/>
      <c r="E44" s="55"/>
      <c r="F44" s="16"/>
      <c r="G44" s="16"/>
      <c r="H44" s="15"/>
      <c r="I44" s="15"/>
      <c r="J44" s="22"/>
      <c r="K44" s="22"/>
      <c r="L44" s="4"/>
    </row>
    <row r="45" spans="1:12" x14ac:dyDescent="0.25">
      <c r="A45" s="199"/>
      <c r="B45" s="200"/>
      <c r="C45" s="200"/>
      <c r="D45" s="15"/>
      <c r="E45" s="54"/>
      <c r="F45" s="15"/>
      <c r="G45" s="15"/>
      <c r="H45" s="15"/>
      <c r="I45" s="15"/>
      <c r="J45" s="22"/>
      <c r="K45" s="22"/>
      <c r="L45" s="4"/>
    </row>
    <row r="46" spans="1:12" x14ac:dyDescent="0.25">
      <c r="A46" s="199"/>
      <c r="B46" s="200"/>
      <c r="C46" s="200"/>
      <c r="D46" s="15"/>
      <c r="E46" s="54"/>
      <c r="F46" s="15"/>
      <c r="G46" s="15"/>
      <c r="H46" s="15"/>
      <c r="I46" s="15"/>
      <c r="J46" s="22"/>
      <c r="K46" s="22"/>
      <c r="L46" s="4"/>
    </row>
    <row r="47" spans="1:12" x14ac:dyDescent="0.25">
      <c r="A47" s="199"/>
      <c r="B47" s="200"/>
      <c r="C47" s="200"/>
      <c r="D47" s="15"/>
      <c r="E47" s="54"/>
      <c r="F47" s="15"/>
      <c r="G47" s="15"/>
      <c r="H47" s="15"/>
      <c r="I47" s="15"/>
      <c r="J47" s="22"/>
      <c r="K47" s="22"/>
      <c r="L47" s="4"/>
    </row>
    <row r="48" spans="1:12" x14ac:dyDescent="0.25">
      <c r="A48" s="204"/>
      <c r="B48" s="205"/>
      <c r="C48" s="205"/>
      <c r="D48" s="16"/>
      <c r="E48" s="55"/>
      <c r="F48" s="16"/>
      <c r="G48" s="16"/>
      <c r="H48" s="15"/>
      <c r="I48" s="15"/>
      <c r="J48" s="22"/>
      <c r="K48" s="22"/>
      <c r="L48" s="4"/>
    </row>
    <row r="49" spans="1:12" x14ac:dyDescent="0.25">
      <c r="A49" s="199"/>
      <c r="B49" s="200"/>
      <c r="C49" s="200"/>
      <c r="D49" s="15"/>
      <c r="E49" s="54"/>
      <c r="F49" s="15"/>
      <c r="G49" s="15"/>
      <c r="H49" s="15"/>
      <c r="I49" s="15"/>
      <c r="J49" s="22"/>
      <c r="K49" s="22"/>
      <c r="L49" s="4"/>
    </row>
    <row r="50" spans="1:12" x14ac:dyDescent="0.25">
      <c r="A50" s="199"/>
      <c r="B50" s="200"/>
      <c r="C50" s="200"/>
      <c r="D50" s="15"/>
      <c r="E50" s="54"/>
      <c r="F50" s="15"/>
      <c r="G50" s="15"/>
      <c r="H50" s="15"/>
      <c r="I50" s="15"/>
      <c r="J50" s="22"/>
      <c r="K50" s="22"/>
      <c r="L50" s="4"/>
    </row>
    <row r="51" spans="1:12" x14ac:dyDescent="0.25">
      <c r="A51" s="199"/>
      <c r="B51" s="200"/>
      <c r="C51" s="200"/>
      <c r="D51" s="15"/>
      <c r="E51" s="54"/>
      <c r="F51" s="15"/>
      <c r="G51" s="15"/>
      <c r="H51" s="15"/>
      <c r="I51" s="15"/>
      <c r="J51" s="22"/>
      <c r="K51" s="22"/>
      <c r="L51" s="4"/>
    </row>
    <row r="52" spans="1:12" ht="30" customHeight="1" thickBot="1" x14ac:dyDescent="0.3">
      <c r="A52" s="207"/>
      <c r="B52" s="208"/>
      <c r="C52" s="208"/>
      <c r="D52" s="18"/>
      <c r="E52" s="56"/>
      <c r="F52" s="18"/>
      <c r="G52" s="18"/>
      <c r="H52" s="18"/>
      <c r="I52" s="18"/>
      <c r="J52" s="23"/>
      <c r="K52" s="23"/>
      <c r="L52" s="5"/>
    </row>
    <row r="53" spans="1:12" x14ac:dyDescent="0.25">
      <c r="A53" s="206"/>
      <c r="B53" s="206"/>
      <c r="C53" s="206"/>
      <c r="D53" s="8"/>
    </row>
    <row r="54" spans="1:12" x14ac:dyDescent="0.25">
      <c r="A54" s="206"/>
      <c r="B54" s="206"/>
      <c r="C54" s="206"/>
      <c r="D54" s="8"/>
    </row>
    <row r="55" spans="1:12" x14ac:dyDescent="0.25">
      <c r="A55" s="206"/>
      <c r="B55" s="206"/>
      <c r="C55" s="206"/>
      <c r="D55" s="8"/>
    </row>
    <row r="56" spans="1:12" x14ac:dyDescent="0.25">
      <c r="A56" s="206"/>
      <c r="B56" s="206"/>
      <c r="C56" s="206"/>
      <c r="D56" s="8"/>
    </row>
    <row r="57" spans="1:12" x14ac:dyDescent="0.25">
      <c r="A57" s="206"/>
      <c r="B57" s="206"/>
      <c r="C57" s="206"/>
      <c r="D57" s="8"/>
    </row>
    <row r="58" spans="1:12" x14ac:dyDescent="0.25">
      <c r="A58" s="206"/>
      <c r="B58" s="206"/>
      <c r="C58" s="206"/>
      <c r="D58" s="8"/>
    </row>
    <row r="59" spans="1:12" x14ac:dyDescent="0.25">
      <c r="A59" s="206"/>
      <c r="B59" s="206"/>
      <c r="C59" s="206"/>
      <c r="D59" s="8"/>
    </row>
    <row r="60" spans="1:12" x14ac:dyDescent="0.25">
      <c r="A60" s="206"/>
      <c r="B60" s="206"/>
      <c r="C60" s="206"/>
      <c r="D60" s="8"/>
    </row>
    <row r="61" spans="1:12" x14ac:dyDescent="0.25">
      <c r="A61" s="206"/>
      <c r="B61" s="206"/>
      <c r="C61" s="206"/>
      <c r="D61" s="8"/>
    </row>
  </sheetData>
  <mergeCells count="58">
    <mergeCell ref="A12:C12"/>
    <mergeCell ref="A8:I8"/>
    <mergeCell ref="A7:C7"/>
    <mergeCell ref="A5:F5"/>
    <mergeCell ref="H5:L5"/>
    <mergeCell ref="A6:C6"/>
    <mergeCell ref="A9:C9"/>
    <mergeCell ref="A11:C11"/>
    <mergeCell ref="A10:I10"/>
    <mergeCell ref="A36:C36"/>
    <mergeCell ref="A25:C25"/>
    <mergeCell ref="A14:C14"/>
    <mergeCell ref="A15:C15"/>
    <mergeCell ref="A17:C17"/>
    <mergeCell ref="A18:C18"/>
    <mergeCell ref="A19:C19"/>
    <mergeCell ref="A20:C20"/>
    <mergeCell ref="A21:C21"/>
    <mergeCell ref="A22:C22"/>
    <mergeCell ref="A23:C23"/>
    <mergeCell ref="A24:C24"/>
    <mergeCell ref="A16:I16"/>
    <mergeCell ref="A31:C31"/>
    <mergeCell ref="A32:C32"/>
    <mergeCell ref="A33:C33"/>
    <mergeCell ref="A34:C34"/>
    <mergeCell ref="A35:C35"/>
    <mergeCell ref="A26:C26"/>
    <mergeCell ref="A27:C27"/>
    <mergeCell ref="A28:C28"/>
    <mergeCell ref="A29:C29"/>
    <mergeCell ref="A30:C30"/>
    <mergeCell ref="A45:C45"/>
    <mergeCell ref="A46:C46"/>
    <mergeCell ref="A47:C47"/>
    <mergeCell ref="A48:C48"/>
    <mergeCell ref="A37:C37"/>
    <mergeCell ref="A40:C40"/>
    <mergeCell ref="A41:C41"/>
    <mergeCell ref="A42:C42"/>
    <mergeCell ref="A43:C43"/>
    <mergeCell ref="A44:C44"/>
    <mergeCell ref="A13:C13"/>
    <mergeCell ref="A61:C61"/>
    <mergeCell ref="A50:C50"/>
    <mergeCell ref="A51:C51"/>
    <mergeCell ref="A52:C52"/>
    <mergeCell ref="A53:C53"/>
    <mergeCell ref="A54:C54"/>
    <mergeCell ref="A55:C55"/>
    <mergeCell ref="A56:C56"/>
    <mergeCell ref="A57:C57"/>
    <mergeCell ref="A58:C58"/>
    <mergeCell ref="A59:C59"/>
    <mergeCell ref="A60:C60"/>
    <mergeCell ref="A49:C49"/>
    <mergeCell ref="A38:C38"/>
    <mergeCell ref="A39:C39"/>
  </mergeCells>
  <pageMargins left="0.31496062992125984" right="0.31496062992125984" top="0.35433070866141736" bottom="0.19685039370078741" header="0.31496062992125984" footer="0.31496062992125984"/>
  <pageSetup scale="70" orientation="landscape" horizontalDpi="300" verticalDpi="300" r:id="rId1"/>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L82"/>
  <sheetViews>
    <sheetView view="pageBreakPreview" zoomScale="80" zoomScaleNormal="100" zoomScaleSheetLayoutView="80" workbookViewId="0">
      <pane ySplit="6" topLeftCell="A37" activePane="bottomLeft" state="frozen"/>
      <selection pane="bottomLeft" activeCell="K50" sqref="J50:K50"/>
    </sheetView>
  </sheetViews>
  <sheetFormatPr baseColWidth="10" defaultColWidth="4" defaultRowHeight="15" x14ac:dyDescent="0.25"/>
  <cols>
    <col min="1" max="1" width="18.85546875" customWidth="1"/>
    <col min="2" max="2" width="18.7109375" customWidth="1"/>
    <col min="3" max="3" width="43.28515625" customWidth="1"/>
    <col min="4" max="4" width="18.85546875" customWidth="1"/>
    <col min="5" max="5" width="13.85546875" style="14" customWidth="1"/>
    <col min="6" max="7" width="17.7109375" style="14" customWidth="1"/>
    <col min="8" max="8" width="16.5703125" style="14" customWidth="1"/>
    <col min="9" max="9" width="13.7109375" style="14" customWidth="1"/>
    <col min="10" max="11" width="13.85546875" style="14" customWidth="1"/>
    <col min="12" max="12" width="19.28515625" customWidth="1"/>
  </cols>
  <sheetData>
    <row r="4" spans="1:12" ht="15.75" thickBot="1" x14ac:dyDescent="0.3"/>
    <row r="5" spans="1:12" ht="15" customHeight="1" thickBot="1" x14ac:dyDescent="0.3">
      <c r="A5" s="187" t="s">
        <v>80</v>
      </c>
      <c r="B5" s="188"/>
      <c r="C5" s="188"/>
      <c r="D5" s="188"/>
      <c r="E5" s="188"/>
      <c r="F5" s="189"/>
      <c r="G5" s="93"/>
      <c r="H5" s="187" t="s">
        <v>4</v>
      </c>
      <c r="I5" s="188"/>
      <c r="J5" s="188"/>
      <c r="K5" s="188"/>
      <c r="L5" s="189"/>
    </row>
    <row r="6" spans="1:12" s="2" customFormat="1" ht="54" customHeight="1" thickBot="1" x14ac:dyDescent="0.3">
      <c r="A6" s="190" t="s">
        <v>3</v>
      </c>
      <c r="B6" s="191"/>
      <c r="C6" s="191"/>
      <c r="D6" s="9" t="s">
        <v>11</v>
      </c>
      <c r="E6" s="9" t="s">
        <v>10</v>
      </c>
      <c r="F6" s="9" t="s">
        <v>5</v>
      </c>
      <c r="G6" s="6" t="s">
        <v>264</v>
      </c>
      <c r="H6" s="6" t="s">
        <v>279</v>
      </c>
      <c r="I6" s="6" t="s">
        <v>0</v>
      </c>
      <c r="J6" s="6" t="s">
        <v>257</v>
      </c>
      <c r="K6" s="6" t="s">
        <v>258</v>
      </c>
      <c r="L6" s="6" t="s">
        <v>287</v>
      </c>
    </row>
    <row r="7" spans="1:12" ht="60" customHeight="1" x14ac:dyDescent="0.25">
      <c r="A7" s="195" t="s">
        <v>52</v>
      </c>
      <c r="B7" s="196"/>
      <c r="C7" s="196"/>
      <c r="D7" s="32" t="s">
        <v>50</v>
      </c>
      <c r="E7" s="27">
        <v>45274</v>
      </c>
      <c r="F7" s="32" t="s">
        <v>16</v>
      </c>
      <c r="G7" s="32"/>
      <c r="H7" s="32" t="s">
        <v>8</v>
      </c>
      <c r="I7" s="32" t="s">
        <v>51</v>
      </c>
      <c r="J7" s="33">
        <v>19968.240000000002</v>
      </c>
      <c r="K7" s="33"/>
      <c r="L7" s="34"/>
    </row>
    <row r="8" spans="1:12" s="1" customFormat="1" ht="64.5" customHeight="1" x14ac:dyDescent="0.25">
      <c r="A8" s="204" t="s">
        <v>86</v>
      </c>
      <c r="B8" s="200"/>
      <c r="C8" s="200"/>
      <c r="D8" s="17" t="s">
        <v>84</v>
      </c>
      <c r="E8" s="24">
        <v>45422</v>
      </c>
      <c r="F8" s="17" t="s">
        <v>16</v>
      </c>
      <c r="G8" s="17"/>
      <c r="H8" s="17">
        <v>147</v>
      </c>
      <c r="I8" s="17" t="s">
        <v>85</v>
      </c>
      <c r="J8" s="62">
        <v>82534</v>
      </c>
      <c r="K8" s="62"/>
      <c r="L8" s="31"/>
    </row>
    <row r="9" spans="1:12" ht="30" x14ac:dyDescent="0.25">
      <c r="A9" s="199" t="s">
        <v>87</v>
      </c>
      <c r="B9" s="200"/>
      <c r="C9" s="200"/>
      <c r="D9" s="17" t="s">
        <v>88</v>
      </c>
      <c r="E9" s="24">
        <v>45422</v>
      </c>
      <c r="F9" s="17" t="s">
        <v>16</v>
      </c>
      <c r="G9" s="17"/>
      <c r="H9" s="17" t="s">
        <v>8</v>
      </c>
      <c r="I9" s="17">
        <v>130192</v>
      </c>
      <c r="J9" s="21">
        <v>3248</v>
      </c>
      <c r="K9" s="21"/>
      <c r="L9" s="4"/>
    </row>
    <row r="10" spans="1:12" x14ac:dyDescent="0.25">
      <c r="A10" s="199" t="s">
        <v>113</v>
      </c>
      <c r="B10" s="200"/>
      <c r="C10" s="200"/>
      <c r="D10" s="15" t="s">
        <v>64</v>
      </c>
      <c r="E10" s="54">
        <v>45434</v>
      </c>
      <c r="F10" s="15" t="s">
        <v>114</v>
      </c>
      <c r="G10" s="15"/>
      <c r="H10" s="17" t="s">
        <v>8</v>
      </c>
      <c r="I10" s="15" t="s">
        <v>115</v>
      </c>
      <c r="J10" s="22"/>
      <c r="K10" s="22">
        <v>3944</v>
      </c>
      <c r="L10" s="4"/>
    </row>
    <row r="11" spans="1:12" x14ac:dyDescent="0.25">
      <c r="A11" s="199" t="s">
        <v>113</v>
      </c>
      <c r="B11" s="200"/>
      <c r="C11" s="200"/>
      <c r="D11" s="15" t="s">
        <v>64</v>
      </c>
      <c r="E11" s="54">
        <v>45434</v>
      </c>
      <c r="F11" s="15" t="s">
        <v>114</v>
      </c>
      <c r="G11" s="15"/>
      <c r="H11" s="17" t="s">
        <v>8</v>
      </c>
      <c r="I11" s="15" t="s">
        <v>116</v>
      </c>
      <c r="J11" s="22"/>
      <c r="K11" s="22">
        <v>3944</v>
      </c>
      <c r="L11" s="4"/>
    </row>
    <row r="12" spans="1:12" x14ac:dyDescent="0.25">
      <c r="A12" s="199" t="s">
        <v>119</v>
      </c>
      <c r="B12" s="200"/>
      <c r="C12" s="200"/>
      <c r="D12" s="15" t="s">
        <v>13</v>
      </c>
      <c r="E12" s="54">
        <v>45434</v>
      </c>
      <c r="F12" s="15" t="s">
        <v>16</v>
      </c>
      <c r="G12" s="15"/>
      <c r="H12" s="17" t="s">
        <v>8</v>
      </c>
      <c r="I12" s="15" t="s">
        <v>118</v>
      </c>
      <c r="J12" s="22">
        <v>2024.06</v>
      </c>
      <c r="K12" s="22"/>
      <c r="L12" s="4"/>
    </row>
    <row r="13" spans="1:12" ht="15.75" thickBot="1" x14ac:dyDescent="0.3">
      <c r="A13" s="195" t="s">
        <v>133</v>
      </c>
      <c r="B13" s="196"/>
      <c r="C13" s="196"/>
      <c r="D13" s="28" t="s">
        <v>132</v>
      </c>
      <c r="E13" s="61">
        <v>45440</v>
      </c>
      <c r="F13" s="28" t="s">
        <v>7</v>
      </c>
      <c r="G13" s="28"/>
      <c r="H13" s="28" t="s">
        <v>8</v>
      </c>
      <c r="I13" s="28">
        <v>425121</v>
      </c>
      <c r="J13" s="29">
        <v>1201.18</v>
      </c>
      <c r="K13" s="29"/>
      <c r="L13" s="30"/>
    </row>
    <row r="14" spans="1:12" ht="15.75" thickBot="1" x14ac:dyDescent="0.3">
      <c r="A14" s="185" t="s">
        <v>150</v>
      </c>
      <c r="B14" s="186"/>
      <c r="C14" s="186"/>
      <c r="D14" s="186"/>
      <c r="E14" s="186"/>
      <c r="F14" s="186"/>
      <c r="G14" s="186"/>
      <c r="H14" s="186"/>
      <c r="I14" s="203"/>
      <c r="J14" s="102">
        <f>SUM(J7:J13)</f>
        <v>108975.48</v>
      </c>
      <c r="K14" s="100">
        <f>SUM(K7:K13)</f>
        <v>7888</v>
      </c>
      <c r="L14" s="45">
        <f>J14+K14</f>
        <v>116863.48</v>
      </c>
    </row>
    <row r="15" spans="1:12" ht="30" customHeight="1" x14ac:dyDescent="0.25">
      <c r="A15" s="197" t="s">
        <v>179</v>
      </c>
      <c r="B15" s="198"/>
      <c r="C15" s="198"/>
      <c r="D15" s="36" t="s">
        <v>103</v>
      </c>
      <c r="E15" s="37">
        <v>45453</v>
      </c>
      <c r="F15" s="36" t="s">
        <v>7</v>
      </c>
      <c r="G15" s="36"/>
      <c r="H15" s="36" t="s">
        <v>174</v>
      </c>
      <c r="I15" s="36" t="s">
        <v>175</v>
      </c>
      <c r="J15" s="38">
        <v>668.99</v>
      </c>
      <c r="K15" s="38"/>
      <c r="L15" s="91"/>
    </row>
    <row r="16" spans="1:12" ht="30.75" customHeight="1" x14ac:dyDescent="0.25">
      <c r="A16" s="199" t="s">
        <v>180</v>
      </c>
      <c r="B16" s="200"/>
      <c r="C16" s="200"/>
      <c r="D16" s="17" t="s">
        <v>13</v>
      </c>
      <c r="E16" s="24">
        <v>45453</v>
      </c>
      <c r="F16" s="17" t="s">
        <v>16</v>
      </c>
      <c r="G16" s="17"/>
      <c r="H16" s="17">
        <v>349001</v>
      </c>
      <c r="I16" s="17" t="s">
        <v>176</v>
      </c>
      <c r="J16" s="21">
        <v>1380.42</v>
      </c>
      <c r="K16" s="21"/>
      <c r="L16" s="4"/>
    </row>
    <row r="17" spans="1:12" ht="30" customHeight="1" x14ac:dyDescent="0.25">
      <c r="A17" s="199" t="s">
        <v>181</v>
      </c>
      <c r="B17" s="200"/>
      <c r="C17" s="200"/>
      <c r="D17" s="17" t="s">
        <v>178</v>
      </c>
      <c r="E17" s="24">
        <v>45453</v>
      </c>
      <c r="F17" s="17" t="s">
        <v>16</v>
      </c>
      <c r="G17" s="17"/>
      <c r="H17" s="17">
        <v>1559460</v>
      </c>
      <c r="I17" s="17" t="s">
        <v>177</v>
      </c>
      <c r="J17" s="21">
        <v>2547.54</v>
      </c>
      <c r="K17" s="21"/>
      <c r="L17" s="4"/>
    </row>
    <row r="18" spans="1:12" ht="29.25" customHeight="1" x14ac:dyDescent="0.25">
      <c r="A18" s="201" t="s">
        <v>185</v>
      </c>
      <c r="B18" s="202"/>
      <c r="C18" s="202"/>
      <c r="D18" s="17" t="s">
        <v>13</v>
      </c>
      <c r="E18" s="24">
        <v>45454</v>
      </c>
      <c r="F18" s="17" t="s">
        <v>16</v>
      </c>
      <c r="G18" s="17"/>
      <c r="H18" s="17">
        <v>349033</v>
      </c>
      <c r="I18" s="17" t="s">
        <v>186</v>
      </c>
      <c r="J18" s="21">
        <v>1175.58</v>
      </c>
      <c r="K18" s="21"/>
      <c r="L18" s="4"/>
    </row>
    <row r="19" spans="1:12" ht="30" customHeight="1" x14ac:dyDescent="0.25">
      <c r="A19" s="201" t="s">
        <v>187</v>
      </c>
      <c r="B19" s="202"/>
      <c r="C19" s="202"/>
      <c r="D19" s="17" t="s">
        <v>13</v>
      </c>
      <c r="E19" s="24">
        <v>45454</v>
      </c>
      <c r="F19" s="17" t="s">
        <v>16</v>
      </c>
      <c r="G19" s="17"/>
      <c r="H19" s="17">
        <v>349057</v>
      </c>
      <c r="I19" s="17" t="s">
        <v>188</v>
      </c>
      <c r="J19" s="21">
        <v>3729.61</v>
      </c>
      <c r="K19" s="21"/>
      <c r="L19" s="4"/>
    </row>
    <row r="20" spans="1:12" ht="30" customHeight="1" x14ac:dyDescent="0.25">
      <c r="A20" s="201" t="s">
        <v>198</v>
      </c>
      <c r="B20" s="202"/>
      <c r="C20" s="202"/>
      <c r="D20" s="17" t="s">
        <v>199</v>
      </c>
      <c r="E20" s="24">
        <v>45458</v>
      </c>
      <c r="F20" s="17" t="s">
        <v>7</v>
      </c>
      <c r="G20" s="17"/>
      <c r="H20" s="17">
        <v>1564372</v>
      </c>
      <c r="I20" s="17" t="s">
        <v>200</v>
      </c>
      <c r="J20" s="21">
        <v>2588.27</v>
      </c>
      <c r="K20" s="21"/>
      <c r="L20" s="81"/>
    </row>
    <row r="21" spans="1:12" ht="15.75" thickBot="1" x14ac:dyDescent="0.3">
      <c r="A21" s="199" t="s">
        <v>227</v>
      </c>
      <c r="B21" s="200"/>
      <c r="C21" s="200"/>
      <c r="D21" s="17" t="s">
        <v>100</v>
      </c>
      <c r="E21" s="54">
        <v>45470</v>
      </c>
      <c r="F21" s="15" t="s">
        <v>30</v>
      </c>
      <c r="G21" s="15"/>
      <c r="H21" s="15">
        <v>25448</v>
      </c>
      <c r="I21" s="15">
        <v>73956</v>
      </c>
      <c r="J21" s="22"/>
      <c r="K21" s="22">
        <v>922.37</v>
      </c>
      <c r="L21" s="4"/>
    </row>
    <row r="22" spans="1:12" ht="15.75" thickBot="1" x14ac:dyDescent="0.3">
      <c r="A22" s="185" t="s">
        <v>231</v>
      </c>
      <c r="B22" s="186"/>
      <c r="C22" s="186"/>
      <c r="D22" s="186"/>
      <c r="E22" s="186"/>
      <c r="F22" s="186"/>
      <c r="G22" s="186"/>
      <c r="H22" s="186"/>
      <c r="I22" s="203"/>
      <c r="J22" s="102">
        <f>SUM(J15:J21)</f>
        <v>12090.41</v>
      </c>
      <c r="K22" s="100">
        <f>SUM(K15:K21)</f>
        <v>922.37</v>
      </c>
      <c r="L22" s="45">
        <f>J22+K22</f>
        <v>13012.78</v>
      </c>
    </row>
    <row r="23" spans="1:12" x14ac:dyDescent="0.25">
      <c r="A23" s="199" t="s">
        <v>233</v>
      </c>
      <c r="B23" s="200"/>
      <c r="C23" s="200"/>
      <c r="D23" s="15" t="s">
        <v>207</v>
      </c>
      <c r="E23" s="54">
        <v>45474</v>
      </c>
      <c r="F23" s="15" t="s">
        <v>41</v>
      </c>
      <c r="G23" s="15"/>
      <c r="H23" s="15" t="s">
        <v>234</v>
      </c>
      <c r="I23" s="15" t="s">
        <v>235</v>
      </c>
      <c r="J23" s="22">
        <v>4604.04</v>
      </c>
      <c r="K23" s="22"/>
      <c r="L23" s="81"/>
    </row>
    <row r="24" spans="1:12" x14ac:dyDescent="0.25">
      <c r="A24" s="199" t="s">
        <v>237</v>
      </c>
      <c r="B24" s="200"/>
      <c r="C24" s="200"/>
      <c r="D24" s="15" t="s">
        <v>13</v>
      </c>
      <c r="E24" s="54">
        <v>45474</v>
      </c>
      <c r="F24" s="15" t="s">
        <v>30</v>
      </c>
      <c r="G24" s="15"/>
      <c r="H24" s="15" t="s">
        <v>8</v>
      </c>
      <c r="I24" s="15" t="s">
        <v>236</v>
      </c>
      <c r="J24" s="22"/>
      <c r="K24" s="22">
        <v>1077.1400000000001</v>
      </c>
      <c r="L24" s="4"/>
    </row>
    <row r="25" spans="1:12" x14ac:dyDescent="0.25">
      <c r="A25" s="199" t="s">
        <v>248</v>
      </c>
      <c r="B25" s="200"/>
      <c r="C25" s="200"/>
      <c r="D25" s="15" t="s">
        <v>13</v>
      </c>
      <c r="E25" s="54">
        <v>45475</v>
      </c>
      <c r="F25" s="15" t="s">
        <v>30</v>
      </c>
      <c r="G25" s="15" t="s">
        <v>329</v>
      </c>
      <c r="H25" s="15">
        <v>349815</v>
      </c>
      <c r="I25" s="15" t="s">
        <v>249</v>
      </c>
      <c r="J25" s="22"/>
      <c r="K25" s="22">
        <v>342.77</v>
      </c>
      <c r="L25" s="4"/>
    </row>
    <row r="26" spans="1:12" x14ac:dyDescent="0.25">
      <c r="A26" s="199" t="s">
        <v>262</v>
      </c>
      <c r="B26" s="200"/>
      <c r="C26" s="200"/>
      <c r="D26" s="15" t="s">
        <v>263</v>
      </c>
      <c r="E26" s="54">
        <v>45478</v>
      </c>
      <c r="F26" s="15" t="s">
        <v>41</v>
      </c>
      <c r="G26" s="15" t="s">
        <v>286</v>
      </c>
      <c r="H26" s="15">
        <v>1579019</v>
      </c>
      <c r="I26" s="15" t="s">
        <v>266</v>
      </c>
      <c r="J26" s="22">
        <v>1589.59</v>
      </c>
      <c r="K26" s="22"/>
      <c r="L26" s="4"/>
    </row>
    <row r="27" spans="1:12" ht="15" customHeight="1" x14ac:dyDescent="0.25">
      <c r="A27" s="199" t="s">
        <v>267</v>
      </c>
      <c r="B27" s="200"/>
      <c r="C27" s="200"/>
      <c r="D27" s="15" t="s">
        <v>268</v>
      </c>
      <c r="E27" s="54">
        <v>45478</v>
      </c>
      <c r="F27" s="15" t="s">
        <v>16</v>
      </c>
      <c r="G27" s="15" t="s">
        <v>285</v>
      </c>
      <c r="H27" s="15">
        <v>2059</v>
      </c>
      <c r="I27" s="15" t="s">
        <v>270</v>
      </c>
      <c r="J27" s="22">
        <v>3323.72</v>
      </c>
      <c r="K27" s="22"/>
      <c r="L27" s="4"/>
    </row>
    <row r="28" spans="1:12" ht="15.75" thickBot="1" x14ac:dyDescent="0.3">
      <c r="A28" s="199" t="s">
        <v>283</v>
      </c>
      <c r="B28" s="200"/>
      <c r="C28" s="200"/>
      <c r="D28" s="15" t="s">
        <v>13</v>
      </c>
      <c r="E28" s="54">
        <v>45481</v>
      </c>
      <c r="F28" s="15" t="s">
        <v>30</v>
      </c>
      <c r="G28" s="15" t="s">
        <v>284</v>
      </c>
      <c r="H28" s="15">
        <v>350022</v>
      </c>
      <c r="I28" s="15"/>
      <c r="J28" s="22"/>
      <c r="K28" s="22">
        <v>778</v>
      </c>
      <c r="L28" s="4"/>
    </row>
    <row r="29" spans="1:12" ht="15.75" thickBot="1" x14ac:dyDescent="0.3">
      <c r="A29" s="185" t="s">
        <v>338</v>
      </c>
      <c r="B29" s="186"/>
      <c r="C29" s="186"/>
      <c r="D29" s="186"/>
      <c r="E29" s="186"/>
      <c r="F29" s="186"/>
      <c r="G29" s="186"/>
      <c r="H29" s="186"/>
      <c r="I29" s="203"/>
      <c r="J29" s="102">
        <f>SUM(J23:J28)</f>
        <v>9517.35</v>
      </c>
      <c r="K29" s="102">
        <f>SUM(K23:K28)</f>
        <v>2197.91</v>
      </c>
      <c r="L29" s="45">
        <f>J29+K29</f>
        <v>11715.26</v>
      </c>
    </row>
    <row r="30" spans="1:12" ht="30" x14ac:dyDescent="0.25">
      <c r="A30" s="228" t="s">
        <v>428</v>
      </c>
      <c r="B30" s="229"/>
      <c r="C30" s="230"/>
      <c r="D30" s="17" t="s">
        <v>429</v>
      </c>
      <c r="E30" s="24">
        <v>45534</v>
      </c>
      <c r="F30" s="17" t="s">
        <v>41</v>
      </c>
      <c r="G30" s="17"/>
      <c r="H30" s="17"/>
      <c r="I30" s="17"/>
      <c r="J30" s="21">
        <v>800</v>
      </c>
      <c r="K30" s="22"/>
      <c r="L30" s="4"/>
    </row>
    <row r="31" spans="1:12" ht="30.75" thickBot="1" x14ac:dyDescent="0.3">
      <c r="A31" s="225" t="s">
        <v>433</v>
      </c>
      <c r="B31" s="226"/>
      <c r="C31" s="227"/>
      <c r="D31" s="15" t="s">
        <v>451</v>
      </c>
      <c r="E31" s="54">
        <v>45535</v>
      </c>
      <c r="F31" s="15" t="s">
        <v>16</v>
      </c>
      <c r="G31" s="15"/>
      <c r="H31" s="15">
        <v>240824</v>
      </c>
      <c r="I31" s="15">
        <v>133567</v>
      </c>
      <c r="J31" s="22">
        <v>18049.599999999999</v>
      </c>
      <c r="K31" s="22"/>
      <c r="L31" s="4"/>
    </row>
    <row r="32" spans="1:12" ht="15.75" thickBot="1" x14ac:dyDescent="0.3">
      <c r="A32" s="212" t="s">
        <v>342</v>
      </c>
      <c r="B32" s="212"/>
      <c r="C32" s="212"/>
      <c r="D32" s="212"/>
      <c r="E32" s="212"/>
      <c r="F32" s="212"/>
      <c r="G32" s="212"/>
      <c r="H32" s="212"/>
      <c r="I32" s="212"/>
      <c r="J32" s="118">
        <f>SUM(J30:J31)</f>
        <v>18849.599999999999</v>
      </c>
      <c r="K32" s="118">
        <f>SUM(K30:K31)</f>
        <v>0</v>
      </c>
      <c r="L32" s="45">
        <f>J32+K32</f>
        <v>18849.599999999999</v>
      </c>
    </row>
    <row r="33" spans="1:12" s="52" customFormat="1" ht="15.75" thickBot="1" x14ac:dyDescent="0.3">
      <c r="A33" s="213" t="s">
        <v>478</v>
      </c>
      <c r="B33" s="214"/>
      <c r="C33" s="214"/>
      <c r="D33" s="15" t="s">
        <v>64</v>
      </c>
      <c r="E33" s="54">
        <v>45565</v>
      </c>
      <c r="F33" s="15" t="s">
        <v>30</v>
      </c>
      <c r="G33" s="15"/>
      <c r="H33" s="15"/>
      <c r="I33" s="15" t="s">
        <v>479</v>
      </c>
      <c r="J33" s="22"/>
      <c r="K33" s="22">
        <v>8581.68</v>
      </c>
      <c r="L33" s="73"/>
    </row>
    <row r="34" spans="1:12" ht="15.75" thickBot="1" x14ac:dyDescent="0.3">
      <c r="A34" s="212" t="s">
        <v>435</v>
      </c>
      <c r="B34" s="212"/>
      <c r="C34" s="212"/>
      <c r="D34" s="212"/>
      <c r="E34" s="212"/>
      <c r="F34" s="212"/>
      <c r="G34" s="212"/>
      <c r="H34" s="212"/>
      <c r="I34" s="212"/>
      <c r="J34" s="118">
        <f>SUM(J33:J33)</f>
        <v>0</v>
      </c>
      <c r="K34" s="118">
        <f>SUM(K33:K33)</f>
        <v>8581.68</v>
      </c>
      <c r="L34" s="45">
        <f>J34+K34</f>
        <v>8581.68</v>
      </c>
    </row>
    <row r="35" spans="1:12" s="52" customFormat="1" ht="30" x14ac:dyDescent="0.25">
      <c r="A35" s="201" t="s">
        <v>511</v>
      </c>
      <c r="B35" s="202"/>
      <c r="C35" s="202"/>
      <c r="D35" s="17" t="s">
        <v>451</v>
      </c>
      <c r="E35" s="24">
        <v>45580</v>
      </c>
      <c r="F35" s="17" t="s">
        <v>41</v>
      </c>
      <c r="G35" s="17"/>
      <c r="H35" s="17"/>
      <c r="I35" s="17">
        <v>134793</v>
      </c>
      <c r="J35" s="21">
        <v>10115.200000000001</v>
      </c>
      <c r="K35" s="21"/>
      <c r="L35" s="51"/>
    </row>
    <row r="36" spans="1:12" x14ac:dyDescent="0.25">
      <c r="A36" s="199" t="s">
        <v>512</v>
      </c>
      <c r="B36" s="200"/>
      <c r="C36" s="200"/>
      <c r="D36" s="15" t="s">
        <v>513</v>
      </c>
      <c r="E36" s="54">
        <v>45580</v>
      </c>
      <c r="F36" s="15" t="s">
        <v>41</v>
      </c>
      <c r="G36" s="15"/>
      <c r="H36" s="15"/>
      <c r="I36" s="15"/>
      <c r="J36" s="22">
        <v>348.02</v>
      </c>
      <c r="K36" s="22"/>
      <c r="L36" s="4"/>
    </row>
    <row r="37" spans="1:12" x14ac:dyDescent="0.25">
      <c r="A37" s="199" t="s">
        <v>514</v>
      </c>
      <c r="B37" s="200"/>
      <c r="C37" s="200"/>
      <c r="D37" s="15" t="s">
        <v>515</v>
      </c>
      <c r="E37" s="54">
        <v>45580</v>
      </c>
      <c r="F37" s="15" t="s">
        <v>30</v>
      </c>
      <c r="G37" s="15"/>
      <c r="H37" s="15"/>
      <c r="I37" s="15"/>
      <c r="J37" s="22"/>
      <c r="K37" s="22">
        <v>8758</v>
      </c>
      <c r="L37" s="4"/>
    </row>
    <row r="38" spans="1:12" ht="48" customHeight="1" thickBot="1" x14ac:dyDescent="0.3">
      <c r="A38" s="199" t="s">
        <v>562</v>
      </c>
      <c r="B38" s="200"/>
      <c r="C38" s="200"/>
      <c r="D38" s="17" t="s">
        <v>84</v>
      </c>
      <c r="E38" s="24">
        <v>45594</v>
      </c>
      <c r="F38" s="17" t="s">
        <v>16</v>
      </c>
      <c r="G38" s="17"/>
      <c r="H38" s="17"/>
      <c r="I38" s="17" t="s">
        <v>563</v>
      </c>
      <c r="J38" s="21">
        <v>23606</v>
      </c>
      <c r="K38" s="21"/>
      <c r="L38" s="51"/>
    </row>
    <row r="39" spans="1:12" ht="15.75" thickBot="1" x14ac:dyDescent="0.3">
      <c r="A39" s="212" t="s">
        <v>483</v>
      </c>
      <c r="B39" s="212"/>
      <c r="C39" s="212"/>
      <c r="D39" s="212"/>
      <c r="E39" s="212"/>
      <c r="F39" s="212"/>
      <c r="G39" s="212"/>
      <c r="H39" s="212"/>
      <c r="I39" s="212"/>
      <c r="J39" s="118">
        <f>SUM(J35:J38)</f>
        <v>34069.22</v>
      </c>
      <c r="K39" s="118">
        <f>SUM(K35:K38)</f>
        <v>8758</v>
      </c>
      <c r="L39" s="45">
        <f>J39+K39</f>
        <v>42827.22</v>
      </c>
    </row>
    <row r="40" spans="1:12" ht="15.75" thickBot="1" x14ac:dyDescent="0.3">
      <c r="A40" s="199" t="s">
        <v>580</v>
      </c>
      <c r="B40" s="200"/>
      <c r="C40" s="200"/>
      <c r="D40" s="15" t="s">
        <v>100</v>
      </c>
      <c r="E40" s="54">
        <v>45600</v>
      </c>
      <c r="F40" s="15" t="s">
        <v>30</v>
      </c>
      <c r="G40" s="15"/>
      <c r="H40" s="15">
        <v>27743</v>
      </c>
      <c r="I40" s="15">
        <v>79236</v>
      </c>
      <c r="J40" s="22"/>
      <c r="K40" s="22">
        <v>238.96</v>
      </c>
      <c r="L40" s="4"/>
    </row>
    <row r="41" spans="1:12" ht="15.75" thickBot="1" x14ac:dyDescent="0.3">
      <c r="A41" s="212" t="s">
        <v>571</v>
      </c>
      <c r="B41" s="212"/>
      <c r="C41" s="212"/>
      <c r="D41" s="212"/>
      <c r="E41" s="212"/>
      <c r="F41" s="212"/>
      <c r="G41" s="212"/>
      <c r="H41" s="212"/>
      <c r="I41" s="212"/>
      <c r="J41" s="118">
        <f>SUM(J40:J40)</f>
        <v>0</v>
      </c>
      <c r="K41" s="118">
        <f>SUM(K40:K40)</f>
        <v>238.96</v>
      </c>
      <c r="L41" s="45">
        <f>J41+K41</f>
        <v>238.96</v>
      </c>
    </row>
    <row r="42" spans="1:12" x14ac:dyDescent="0.25">
      <c r="A42" s="199" t="s">
        <v>635</v>
      </c>
      <c r="B42" s="200"/>
      <c r="C42" s="200"/>
      <c r="D42" s="15" t="s">
        <v>311</v>
      </c>
      <c r="E42" s="54">
        <v>45633</v>
      </c>
      <c r="F42" s="15" t="s">
        <v>30</v>
      </c>
      <c r="G42" s="15"/>
      <c r="H42" s="15"/>
      <c r="I42" s="15">
        <v>80617</v>
      </c>
      <c r="J42" s="22"/>
      <c r="K42" s="22">
        <v>348</v>
      </c>
      <c r="L42" s="4"/>
    </row>
    <row r="43" spans="1:12" ht="29.25" customHeight="1" x14ac:dyDescent="0.25">
      <c r="A43" s="199" t="s">
        <v>637</v>
      </c>
      <c r="B43" s="200"/>
      <c r="C43" s="200"/>
      <c r="D43" s="17" t="s">
        <v>311</v>
      </c>
      <c r="E43" s="24">
        <v>45635</v>
      </c>
      <c r="F43" s="17" t="s">
        <v>30</v>
      </c>
      <c r="G43" s="17"/>
      <c r="H43" s="17"/>
      <c r="I43" s="17">
        <v>80661</v>
      </c>
      <c r="J43" s="21"/>
      <c r="K43" s="21">
        <v>3996.49</v>
      </c>
      <c r="L43" s="4"/>
    </row>
    <row r="44" spans="1:12" x14ac:dyDescent="0.25">
      <c r="A44" s="199" t="s">
        <v>638</v>
      </c>
      <c r="B44" s="200"/>
      <c r="C44" s="200"/>
      <c r="D44" s="15" t="s">
        <v>639</v>
      </c>
      <c r="E44" s="54">
        <v>45635</v>
      </c>
      <c r="F44" s="15" t="s">
        <v>30</v>
      </c>
      <c r="G44" s="15"/>
      <c r="H44" s="15">
        <v>355694</v>
      </c>
      <c r="I44" s="15" t="s">
        <v>640</v>
      </c>
      <c r="J44" s="22"/>
      <c r="K44" s="22">
        <v>1364.02</v>
      </c>
      <c r="L44" s="4"/>
    </row>
    <row r="45" spans="1:12" ht="30.75" customHeight="1" x14ac:dyDescent="0.25">
      <c r="A45" s="199" t="s">
        <v>641</v>
      </c>
      <c r="B45" s="200"/>
      <c r="C45" s="200"/>
      <c r="D45" s="15" t="s">
        <v>225</v>
      </c>
      <c r="E45" s="54">
        <v>45635</v>
      </c>
      <c r="F45" s="15" t="s">
        <v>41</v>
      </c>
      <c r="G45" s="15"/>
      <c r="H45" s="15">
        <v>1710603</v>
      </c>
      <c r="I45" s="15" t="s">
        <v>642</v>
      </c>
      <c r="J45" s="22">
        <v>3371.27</v>
      </c>
      <c r="K45" s="22"/>
      <c r="L45" s="4"/>
    </row>
    <row r="46" spans="1:12" x14ac:dyDescent="0.25">
      <c r="A46" s="199" t="s">
        <v>655</v>
      </c>
      <c r="B46" s="200"/>
      <c r="C46" s="200"/>
      <c r="D46" s="15" t="s">
        <v>225</v>
      </c>
      <c r="E46" s="54">
        <v>45643</v>
      </c>
      <c r="F46" s="15" t="s">
        <v>16</v>
      </c>
      <c r="G46" s="15"/>
      <c r="H46" s="15"/>
      <c r="I46" s="15" t="s">
        <v>656</v>
      </c>
      <c r="J46" s="22">
        <v>2918.22</v>
      </c>
      <c r="K46" s="22"/>
      <c r="L46" s="4"/>
    </row>
    <row r="47" spans="1:12" ht="31.5" customHeight="1" thickBot="1" x14ac:dyDescent="0.3">
      <c r="A47" s="199" t="s">
        <v>667</v>
      </c>
      <c r="B47" s="200"/>
      <c r="C47" s="200"/>
      <c r="D47" s="15" t="s">
        <v>668</v>
      </c>
      <c r="E47" s="54">
        <v>45646</v>
      </c>
      <c r="F47" s="15" t="s">
        <v>16</v>
      </c>
      <c r="G47" s="15"/>
      <c r="H47" s="15"/>
      <c r="I47" s="15" t="s">
        <v>669</v>
      </c>
      <c r="J47" s="22">
        <v>7540</v>
      </c>
      <c r="K47" s="22"/>
      <c r="L47" s="4"/>
    </row>
    <row r="48" spans="1:12" ht="15.75" thickBot="1" x14ac:dyDescent="0.3">
      <c r="A48" s="212" t="s">
        <v>625</v>
      </c>
      <c r="B48" s="212"/>
      <c r="C48" s="212"/>
      <c r="D48" s="212"/>
      <c r="E48" s="212"/>
      <c r="F48" s="212"/>
      <c r="G48" s="212"/>
      <c r="H48" s="212"/>
      <c r="I48" s="212"/>
      <c r="J48" s="118">
        <f>SUM(J42:J47)</f>
        <v>13829.49</v>
      </c>
      <c r="K48" s="118">
        <f>SUM(K42:K47)</f>
        <v>5708.51</v>
      </c>
      <c r="L48" s="45">
        <f>J48+K48</f>
        <v>19538</v>
      </c>
    </row>
    <row r="49" spans="1:12" x14ac:dyDescent="0.25">
      <c r="A49" s="201"/>
      <c r="B49" s="202"/>
      <c r="C49" s="202"/>
      <c r="D49" s="17"/>
      <c r="E49" s="24"/>
      <c r="F49" s="17"/>
      <c r="G49" s="17"/>
      <c r="H49" s="15"/>
      <c r="I49" s="15"/>
      <c r="J49" s="22"/>
      <c r="K49" s="22"/>
      <c r="L49" s="4"/>
    </row>
    <row r="50" spans="1:12" x14ac:dyDescent="0.25">
      <c r="A50" s="199"/>
      <c r="B50" s="200"/>
      <c r="C50" s="200"/>
      <c r="D50" s="15"/>
      <c r="E50" s="54"/>
      <c r="F50" s="15"/>
      <c r="G50" s="15"/>
      <c r="H50" s="15"/>
      <c r="I50" s="15"/>
      <c r="J50" s="177">
        <f>J48+J41+J39+J34+J32+J29+J22+J14</f>
        <v>197331.55</v>
      </c>
      <c r="K50" s="177">
        <f>K48+K41+K39+K34+K32+K29+K22+K14</f>
        <v>34295.43</v>
      </c>
      <c r="L50" s="173">
        <f>L48+L41+L39+L34+L32+L29+L22+L14</f>
        <v>231626.97999999998</v>
      </c>
    </row>
    <row r="51" spans="1:12" x14ac:dyDescent="0.25">
      <c r="A51" s="199"/>
      <c r="B51" s="200"/>
      <c r="C51" s="200"/>
      <c r="D51" s="15"/>
      <c r="E51" s="54"/>
      <c r="F51" s="15"/>
      <c r="G51" s="15"/>
      <c r="H51" s="15"/>
      <c r="I51" s="15"/>
      <c r="J51" s="22"/>
      <c r="K51" s="22"/>
      <c r="L51" s="4"/>
    </row>
    <row r="52" spans="1:12" x14ac:dyDescent="0.25">
      <c r="A52" s="199"/>
      <c r="B52" s="200"/>
      <c r="C52" s="200"/>
      <c r="D52" s="15"/>
      <c r="E52" s="54"/>
      <c r="F52" s="15"/>
      <c r="G52" s="15"/>
      <c r="H52" s="15"/>
      <c r="I52" s="15"/>
      <c r="J52" s="22"/>
      <c r="K52" s="22"/>
      <c r="L52" s="4"/>
    </row>
    <row r="53" spans="1:12" x14ac:dyDescent="0.25">
      <c r="A53" s="199"/>
      <c r="B53" s="200"/>
      <c r="C53" s="200"/>
      <c r="D53" s="15"/>
      <c r="E53" s="54"/>
      <c r="F53" s="15"/>
      <c r="G53" s="15"/>
      <c r="H53" s="15"/>
      <c r="I53" s="15"/>
      <c r="J53" s="22"/>
      <c r="K53" s="22"/>
      <c r="L53" s="4"/>
    </row>
    <row r="54" spans="1:12" x14ac:dyDescent="0.25">
      <c r="A54" s="199"/>
      <c r="B54" s="200"/>
      <c r="C54" s="200"/>
      <c r="D54" s="15"/>
      <c r="E54" s="54"/>
      <c r="F54" s="15"/>
      <c r="G54" s="15"/>
      <c r="H54" s="15"/>
      <c r="I54" s="15"/>
      <c r="J54" s="22"/>
      <c r="K54" s="22"/>
      <c r="L54" s="4"/>
    </row>
    <row r="55" spans="1:12" x14ac:dyDescent="0.25">
      <c r="A55" s="199"/>
      <c r="B55" s="200"/>
      <c r="C55" s="200"/>
      <c r="D55" s="15"/>
      <c r="E55" s="54"/>
      <c r="F55" s="15"/>
      <c r="G55" s="15"/>
      <c r="H55" s="15"/>
      <c r="I55" s="15"/>
      <c r="J55" s="22"/>
      <c r="K55" s="22"/>
      <c r="L55" s="4"/>
    </row>
    <row r="56" spans="1:12" x14ac:dyDescent="0.25">
      <c r="A56" s="199"/>
      <c r="B56" s="200"/>
      <c r="C56" s="200"/>
      <c r="D56" s="15"/>
      <c r="E56" s="54"/>
      <c r="F56" s="15"/>
      <c r="G56" s="15"/>
      <c r="H56" s="15"/>
      <c r="I56" s="15"/>
      <c r="J56" s="22"/>
      <c r="K56" s="22"/>
      <c r="L56" s="4"/>
    </row>
    <row r="57" spans="1:12" x14ac:dyDescent="0.25">
      <c r="A57" s="199"/>
      <c r="B57" s="200"/>
      <c r="C57" s="200"/>
      <c r="D57" s="15"/>
      <c r="E57" s="54"/>
      <c r="F57" s="15"/>
      <c r="G57" s="15"/>
      <c r="H57" s="15"/>
      <c r="I57" s="15"/>
      <c r="J57" s="22"/>
      <c r="K57" s="22"/>
      <c r="L57" s="4"/>
    </row>
    <row r="58" spans="1:12" x14ac:dyDescent="0.25">
      <c r="A58" s="199"/>
      <c r="B58" s="200"/>
      <c r="C58" s="200"/>
      <c r="D58" s="15"/>
      <c r="E58" s="54"/>
      <c r="F58" s="15"/>
      <c r="G58" s="15"/>
      <c r="H58" s="15"/>
      <c r="I58" s="15"/>
      <c r="J58" s="22"/>
      <c r="K58" s="22"/>
      <c r="L58" s="4"/>
    </row>
    <row r="59" spans="1:12" x14ac:dyDescent="0.25">
      <c r="A59" s="199"/>
      <c r="B59" s="200"/>
      <c r="C59" s="200"/>
      <c r="D59" s="15"/>
      <c r="E59" s="54"/>
      <c r="F59" s="15"/>
      <c r="G59" s="15"/>
      <c r="H59" s="15"/>
      <c r="I59" s="15"/>
      <c r="J59" s="22"/>
      <c r="K59" s="22"/>
      <c r="L59" s="4"/>
    </row>
    <row r="60" spans="1:12" x14ac:dyDescent="0.25">
      <c r="A60" s="199"/>
      <c r="B60" s="200"/>
      <c r="C60" s="200"/>
      <c r="D60" s="15"/>
      <c r="E60" s="54"/>
      <c r="F60" s="15"/>
      <c r="G60" s="15"/>
      <c r="H60" s="15"/>
      <c r="I60" s="15"/>
      <c r="J60" s="22"/>
      <c r="K60" s="22"/>
      <c r="L60" s="4"/>
    </row>
    <row r="61" spans="1:12" x14ac:dyDescent="0.25">
      <c r="A61" s="199"/>
      <c r="B61" s="200"/>
      <c r="C61" s="200"/>
      <c r="D61" s="15"/>
      <c r="E61" s="54"/>
      <c r="F61" s="15"/>
      <c r="G61" s="15"/>
      <c r="H61" s="15"/>
      <c r="I61" s="15"/>
      <c r="J61" s="22"/>
      <c r="K61" s="22"/>
      <c r="L61" s="4"/>
    </row>
    <row r="62" spans="1:12" x14ac:dyDescent="0.25">
      <c r="A62" s="204"/>
      <c r="B62" s="205"/>
      <c r="C62" s="205"/>
      <c r="D62" s="16"/>
      <c r="E62" s="55"/>
      <c r="F62" s="16"/>
      <c r="G62" s="16"/>
      <c r="H62" s="15"/>
      <c r="I62" s="15"/>
      <c r="J62" s="22"/>
      <c r="K62" s="22"/>
      <c r="L62" s="4"/>
    </row>
    <row r="63" spans="1:12" x14ac:dyDescent="0.25">
      <c r="A63" s="199"/>
      <c r="B63" s="200"/>
      <c r="C63" s="200"/>
      <c r="D63" s="15"/>
      <c r="E63" s="54"/>
      <c r="F63" s="15"/>
      <c r="G63" s="15"/>
      <c r="H63" s="15"/>
      <c r="I63" s="15"/>
      <c r="J63" s="22"/>
      <c r="K63" s="22"/>
      <c r="L63" s="4"/>
    </row>
    <row r="64" spans="1:12" x14ac:dyDescent="0.25">
      <c r="A64" s="199"/>
      <c r="B64" s="200"/>
      <c r="C64" s="200"/>
      <c r="D64" s="15"/>
      <c r="E64" s="54"/>
      <c r="F64" s="15"/>
      <c r="G64" s="15"/>
      <c r="H64" s="15"/>
      <c r="I64" s="15"/>
      <c r="J64" s="22"/>
      <c r="K64" s="22"/>
      <c r="L64" s="4"/>
    </row>
    <row r="65" spans="1:12" x14ac:dyDescent="0.25">
      <c r="A65" s="204"/>
      <c r="B65" s="205"/>
      <c r="C65" s="205"/>
      <c r="D65" s="16"/>
      <c r="E65" s="55"/>
      <c r="F65" s="16"/>
      <c r="G65" s="16"/>
      <c r="H65" s="15"/>
      <c r="I65" s="15"/>
      <c r="J65" s="22"/>
      <c r="K65" s="22"/>
      <c r="L65" s="4"/>
    </row>
    <row r="66" spans="1:12" x14ac:dyDescent="0.25">
      <c r="A66" s="199"/>
      <c r="B66" s="200"/>
      <c r="C66" s="200"/>
      <c r="D66" s="15"/>
      <c r="E66" s="54"/>
      <c r="F66" s="15"/>
      <c r="G66" s="15"/>
      <c r="H66" s="15"/>
      <c r="I66" s="15"/>
      <c r="J66" s="22"/>
      <c r="K66" s="22"/>
      <c r="L66" s="4"/>
    </row>
    <row r="67" spans="1:12" x14ac:dyDescent="0.25">
      <c r="A67" s="199"/>
      <c r="B67" s="200"/>
      <c r="C67" s="200"/>
      <c r="D67" s="15"/>
      <c r="E67" s="54"/>
      <c r="F67" s="15"/>
      <c r="G67" s="15"/>
      <c r="H67" s="15"/>
      <c r="I67" s="15"/>
      <c r="J67" s="22"/>
      <c r="K67" s="22"/>
      <c r="L67" s="4"/>
    </row>
    <row r="68" spans="1:12" x14ac:dyDescent="0.25">
      <c r="A68" s="199"/>
      <c r="B68" s="200"/>
      <c r="C68" s="200"/>
      <c r="D68" s="15"/>
      <c r="E68" s="54"/>
      <c r="F68" s="15"/>
      <c r="G68" s="15"/>
      <c r="H68" s="15"/>
      <c r="I68" s="15"/>
      <c r="J68" s="22"/>
      <c r="K68" s="22"/>
      <c r="L68" s="4"/>
    </row>
    <row r="69" spans="1:12" x14ac:dyDescent="0.25">
      <c r="A69" s="204"/>
      <c r="B69" s="205"/>
      <c r="C69" s="205"/>
      <c r="D69" s="16"/>
      <c r="E69" s="55"/>
      <c r="F69" s="16"/>
      <c r="G69" s="16"/>
      <c r="H69" s="15"/>
      <c r="I69" s="15"/>
      <c r="J69" s="22"/>
      <c r="K69" s="22"/>
      <c r="L69" s="4"/>
    </row>
    <row r="70" spans="1:12" x14ac:dyDescent="0.25">
      <c r="A70" s="199"/>
      <c r="B70" s="200"/>
      <c r="C70" s="200"/>
      <c r="D70" s="15"/>
      <c r="E70" s="54"/>
      <c r="F70" s="15"/>
      <c r="G70" s="15"/>
      <c r="H70" s="15"/>
      <c r="I70" s="15"/>
      <c r="J70" s="22"/>
      <c r="K70" s="22"/>
      <c r="L70" s="4"/>
    </row>
    <row r="71" spans="1:12" x14ac:dyDescent="0.25">
      <c r="A71" s="199"/>
      <c r="B71" s="200"/>
      <c r="C71" s="200"/>
      <c r="D71" s="15"/>
      <c r="E71" s="54"/>
      <c r="F71" s="15"/>
      <c r="G71" s="15"/>
      <c r="H71" s="15"/>
      <c r="I71" s="15"/>
      <c r="J71" s="22"/>
      <c r="K71" s="22"/>
      <c r="L71" s="4"/>
    </row>
    <row r="72" spans="1:12" x14ac:dyDescent="0.25">
      <c r="A72" s="199"/>
      <c r="B72" s="200"/>
      <c r="C72" s="200"/>
      <c r="D72" s="15"/>
      <c r="E72" s="54"/>
      <c r="F72" s="15"/>
      <c r="G72" s="15"/>
      <c r="H72" s="15"/>
      <c r="I72" s="15"/>
      <c r="J72" s="22"/>
      <c r="K72" s="22"/>
      <c r="L72" s="4"/>
    </row>
    <row r="73" spans="1:12" ht="30" customHeight="1" thickBot="1" x14ac:dyDescent="0.3">
      <c r="A73" s="207"/>
      <c r="B73" s="208"/>
      <c r="C73" s="208"/>
      <c r="D73" s="18"/>
      <c r="E73" s="56"/>
      <c r="F73" s="18"/>
      <c r="G73" s="18"/>
      <c r="H73" s="18"/>
      <c r="I73" s="18"/>
      <c r="J73" s="23"/>
      <c r="K73" s="23"/>
      <c r="L73" s="5"/>
    </row>
    <row r="74" spans="1:12" x14ac:dyDescent="0.25">
      <c r="A74" s="206"/>
      <c r="B74" s="206"/>
      <c r="C74" s="206"/>
      <c r="D74" s="8"/>
    </row>
    <row r="75" spans="1:12" x14ac:dyDescent="0.25">
      <c r="A75" s="206"/>
      <c r="B75" s="206"/>
      <c r="C75" s="206"/>
      <c r="D75" s="8"/>
    </row>
    <row r="76" spans="1:12" x14ac:dyDescent="0.25">
      <c r="A76" s="206"/>
      <c r="B76" s="206"/>
      <c r="C76" s="206"/>
      <c r="D76" s="8"/>
    </row>
    <row r="77" spans="1:12" x14ac:dyDescent="0.25">
      <c r="A77" s="206"/>
      <c r="B77" s="206"/>
      <c r="C77" s="206"/>
      <c r="D77" s="8"/>
    </row>
    <row r="78" spans="1:12" x14ac:dyDescent="0.25">
      <c r="A78" s="206"/>
      <c r="B78" s="206"/>
      <c r="C78" s="206"/>
      <c r="D78" s="8"/>
    </row>
    <row r="79" spans="1:12" x14ac:dyDescent="0.25">
      <c r="A79" s="206"/>
      <c r="B79" s="206"/>
      <c r="C79" s="206"/>
      <c r="D79" s="8"/>
    </row>
    <row r="80" spans="1:12" x14ac:dyDescent="0.25">
      <c r="A80" s="206"/>
      <c r="B80" s="206"/>
      <c r="C80" s="206"/>
      <c r="D80" s="8"/>
    </row>
    <row r="81" spans="1:4" x14ac:dyDescent="0.25">
      <c r="A81" s="206"/>
      <c r="B81" s="206"/>
      <c r="C81" s="206"/>
      <c r="D81" s="8"/>
    </row>
    <row r="82" spans="1:4" x14ac:dyDescent="0.25">
      <c r="A82" s="206"/>
      <c r="B82" s="206"/>
      <c r="C82" s="206"/>
      <c r="D82" s="8"/>
    </row>
  </sheetData>
  <mergeCells count="79">
    <mergeCell ref="A39:I39"/>
    <mergeCell ref="A42:C42"/>
    <mergeCell ref="A43:C43"/>
    <mergeCell ref="A44:C44"/>
    <mergeCell ref="A47:C47"/>
    <mergeCell ref="A63:C63"/>
    <mergeCell ref="A30:C30"/>
    <mergeCell ref="A31:C31"/>
    <mergeCell ref="A50:C50"/>
    <mergeCell ref="A40:C40"/>
    <mergeCell ref="A33:C33"/>
    <mergeCell ref="A35:C35"/>
    <mergeCell ref="A36:C36"/>
    <mergeCell ref="A34:I34"/>
    <mergeCell ref="A53:C53"/>
    <mergeCell ref="A52:C52"/>
    <mergeCell ref="A54:C54"/>
    <mergeCell ref="A55:C55"/>
    <mergeCell ref="A38:C38"/>
    <mergeCell ref="A46:C46"/>
    <mergeCell ref="A41:I41"/>
    <mergeCell ref="A37:C37"/>
    <mergeCell ref="A74:C74"/>
    <mergeCell ref="A75:C75"/>
    <mergeCell ref="A67:C67"/>
    <mergeCell ref="A68:C68"/>
    <mergeCell ref="A57:C57"/>
    <mergeCell ref="A58:C58"/>
    <mergeCell ref="A61:C61"/>
    <mergeCell ref="A62:C62"/>
    <mergeCell ref="A64:C64"/>
    <mergeCell ref="A59:C59"/>
    <mergeCell ref="A60:C60"/>
    <mergeCell ref="A45:C45"/>
    <mergeCell ref="A48:I48"/>
    <mergeCell ref="A56:C56"/>
    <mergeCell ref="A69:C69"/>
    <mergeCell ref="A82:C82"/>
    <mergeCell ref="A8:C8"/>
    <mergeCell ref="A9:C9"/>
    <mergeCell ref="A76:C76"/>
    <mergeCell ref="A77:C77"/>
    <mergeCell ref="A78:C78"/>
    <mergeCell ref="A79:C79"/>
    <mergeCell ref="A80:C80"/>
    <mergeCell ref="A81:C81"/>
    <mergeCell ref="A70:C70"/>
    <mergeCell ref="A71:C71"/>
    <mergeCell ref="A72:C72"/>
    <mergeCell ref="A73:C73"/>
    <mergeCell ref="A65:C65"/>
    <mergeCell ref="A66:C66"/>
    <mergeCell ref="A51:C51"/>
    <mergeCell ref="A24:C24"/>
    <mergeCell ref="A25:C25"/>
    <mergeCell ref="A26:C26"/>
    <mergeCell ref="A27:C27"/>
    <mergeCell ref="A22:I22"/>
    <mergeCell ref="A18:C18"/>
    <mergeCell ref="A19:C19"/>
    <mergeCell ref="A20:C20"/>
    <mergeCell ref="A21:C21"/>
    <mergeCell ref="A23:C23"/>
    <mergeCell ref="A29:I29"/>
    <mergeCell ref="A32:I32"/>
    <mergeCell ref="A49:C49"/>
    <mergeCell ref="A16:C16"/>
    <mergeCell ref="A5:F5"/>
    <mergeCell ref="H5:L5"/>
    <mergeCell ref="A6:C6"/>
    <mergeCell ref="A7:C7"/>
    <mergeCell ref="A10:C10"/>
    <mergeCell ref="A11:C11"/>
    <mergeCell ref="A12:C12"/>
    <mergeCell ref="A13:C13"/>
    <mergeCell ref="A15:C15"/>
    <mergeCell ref="A14:I14"/>
    <mergeCell ref="A28:C28"/>
    <mergeCell ref="A17:C17"/>
  </mergeCells>
  <pageMargins left="0.31496062992125984" right="0.31496062992125984" top="0.35433070866141736" bottom="0.19685039370078741" header="0.31496062992125984" footer="0.31496062992125984"/>
  <pageSetup scale="70" orientation="landscape" horizontalDpi="300" verticalDpi="300" r:id="rId1"/>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L71"/>
  <sheetViews>
    <sheetView view="pageBreakPreview" zoomScale="80" zoomScaleNormal="100" zoomScaleSheetLayoutView="80" workbookViewId="0">
      <pane ySplit="6" topLeftCell="A24" activePane="bottomLeft" state="frozen"/>
      <selection pane="bottomLeft" activeCell="K38" sqref="J38:K38"/>
    </sheetView>
  </sheetViews>
  <sheetFormatPr baseColWidth="10" defaultColWidth="4" defaultRowHeight="15" x14ac:dyDescent="0.25"/>
  <cols>
    <col min="1" max="1" width="18.85546875" customWidth="1"/>
    <col min="2" max="2" width="18.7109375" customWidth="1"/>
    <col min="3" max="3" width="43.28515625" customWidth="1"/>
    <col min="4" max="4" width="18.42578125" customWidth="1"/>
    <col min="5" max="5" width="13.85546875" style="14" customWidth="1"/>
    <col min="6" max="7" width="17.7109375" style="14" customWidth="1"/>
    <col min="8" max="8" width="16.5703125" style="14" customWidth="1"/>
    <col min="9" max="9" width="13.7109375" style="14" customWidth="1"/>
    <col min="10" max="10" width="11.85546875" style="14" bestFit="1" customWidth="1"/>
    <col min="11" max="11" width="12.7109375" style="14" customWidth="1"/>
    <col min="12" max="12" width="17" customWidth="1"/>
  </cols>
  <sheetData>
    <row r="4" spans="1:12" ht="15.75" thickBot="1" x14ac:dyDescent="0.3"/>
    <row r="5" spans="1:12" ht="15" customHeight="1" thickBot="1" x14ac:dyDescent="0.3">
      <c r="A5" s="234" t="s">
        <v>121</v>
      </c>
      <c r="B5" s="235"/>
      <c r="C5" s="235"/>
      <c r="D5" s="235"/>
      <c r="E5" s="235"/>
      <c r="F5" s="236"/>
      <c r="G5" s="94"/>
      <c r="H5" s="187" t="s">
        <v>72</v>
      </c>
      <c r="I5" s="188"/>
      <c r="J5" s="188"/>
      <c r="K5" s="188"/>
      <c r="L5" s="189"/>
    </row>
    <row r="6" spans="1:12" s="2" customFormat="1" ht="54" customHeight="1" thickBot="1" x14ac:dyDescent="0.3">
      <c r="A6" s="190" t="s">
        <v>3</v>
      </c>
      <c r="B6" s="191"/>
      <c r="C6" s="191"/>
      <c r="D6" s="9" t="s">
        <v>11</v>
      </c>
      <c r="E6" s="9" t="s">
        <v>10</v>
      </c>
      <c r="F6" s="9" t="s">
        <v>5</v>
      </c>
      <c r="G6" s="6" t="s">
        <v>264</v>
      </c>
      <c r="H6" s="6" t="s">
        <v>2</v>
      </c>
      <c r="I6" s="6" t="s">
        <v>0</v>
      </c>
      <c r="J6" s="6" t="s">
        <v>257</v>
      </c>
      <c r="K6" s="6" t="s">
        <v>258</v>
      </c>
      <c r="L6" s="6" t="s">
        <v>73</v>
      </c>
    </row>
    <row r="7" spans="1:12" s="1" customFormat="1" x14ac:dyDescent="0.25">
      <c r="A7" s="195" t="s">
        <v>120</v>
      </c>
      <c r="B7" s="196"/>
      <c r="C7" s="196"/>
      <c r="D7" s="46" t="s">
        <v>13</v>
      </c>
      <c r="E7" s="27">
        <v>45799</v>
      </c>
      <c r="F7" s="46" t="s">
        <v>7</v>
      </c>
      <c r="G7" s="46"/>
      <c r="H7" s="46"/>
      <c r="I7" s="46" t="s">
        <v>122</v>
      </c>
      <c r="J7" s="47">
        <v>541.36</v>
      </c>
      <c r="K7" s="47"/>
      <c r="L7" s="39"/>
    </row>
    <row r="8" spans="1:12" ht="15" customHeight="1" thickBot="1" x14ac:dyDescent="0.3">
      <c r="A8" s="237" t="s">
        <v>136</v>
      </c>
      <c r="B8" s="238"/>
      <c r="C8" s="238"/>
      <c r="D8" s="63" t="s">
        <v>8</v>
      </c>
      <c r="E8" s="64">
        <v>45437</v>
      </c>
      <c r="F8" s="63" t="s">
        <v>7</v>
      </c>
      <c r="G8" s="63"/>
      <c r="H8" s="63" t="s">
        <v>60</v>
      </c>
      <c r="I8" s="63" t="s">
        <v>60</v>
      </c>
      <c r="J8" s="65">
        <v>2500</v>
      </c>
      <c r="K8" s="65"/>
      <c r="L8" s="66"/>
    </row>
    <row r="9" spans="1:12" ht="15.75" thickBot="1" x14ac:dyDescent="0.3">
      <c r="A9" s="185" t="s">
        <v>148</v>
      </c>
      <c r="B9" s="186"/>
      <c r="C9" s="186"/>
      <c r="D9" s="186"/>
      <c r="E9" s="186"/>
      <c r="F9" s="186"/>
      <c r="G9" s="186"/>
      <c r="H9" s="186"/>
      <c r="I9" s="186"/>
      <c r="J9" s="101">
        <f>J7+J8</f>
        <v>3041.36</v>
      </c>
      <c r="K9" s="92"/>
      <c r="L9" s="68">
        <f>J7+J8</f>
        <v>3041.36</v>
      </c>
    </row>
    <row r="10" spans="1:12" s="1" customFormat="1" x14ac:dyDescent="0.25">
      <c r="A10" s="213" t="s">
        <v>193</v>
      </c>
      <c r="B10" s="214"/>
      <c r="C10" s="214"/>
      <c r="D10" s="36" t="s">
        <v>13</v>
      </c>
      <c r="E10" s="37">
        <v>45457</v>
      </c>
      <c r="F10" s="36" t="s">
        <v>7</v>
      </c>
      <c r="G10" s="36"/>
      <c r="H10" s="36" t="s">
        <v>8</v>
      </c>
      <c r="I10" s="36" t="s">
        <v>194</v>
      </c>
      <c r="J10" s="38">
        <v>2733.4</v>
      </c>
      <c r="K10" s="38"/>
      <c r="L10" s="67"/>
    </row>
    <row r="11" spans="1:12" ht="45" x14ac:dyDescent="0.25">
      <c r="A11" s="201" t="s">
        <v>195</v>
      </c>
      <c r="B11" s="202"/>
      <c r="C11" s="202"/>
      <c r="D11" s="17" t="s">
        <v>196</v>
      </c>
      <c r="E11" s="24">
        <v>45457</v>
      </c>
      <c r="F11" s="17" t="s">
        <v>7</v>
      </c>
      <c r="G11" s="17"/>
      <c r="H11" s="17" t="s">
        <v>8</v>
      </c>
      <c r="I11" s="17" t="s">
        <v>197</v>
      </c>
      <c r="J11" s="21">
        <v>5800</v>
      </c>
      <c r="K11" s="21"/>
      <c r="L11" s="81"/>
    </row>
    <row r="12" spans="1:12" ht="15.75" thickBot="1" x14ac:dyDescent="0.3">
      <c r="A12" s="199" t="s">
        <v>206</v>
      </c>
      <c r="B12" s="200"/>
      <c r="C12" s="200"/>
      <c r="D12" s="15" t="s">
        <v>207</v>
      </c>
      <c r="E12" s="54">
        <v>45461</v>
      </c>
      <c r="F12" s="15" t="s">
        <v>7</v>
      </c>
      <c r="G12" s="15"/>
      <c r="H12" s="15" t="s">
        <v>208</v>
      </c>
      <c r="I12" s="15" t="s">
        <v>209</v>
      </c>
      <c r="J12" s="22">
        <v>7308</v>
      </c>
      <c r="K12" s="22"/>
      <c r="L12" s="4"/>
    </row>
    <row r="13" spans="1:12" ht="15.75" thickBot="1" x14ac:dyDescent="0.3">
      <c r="A13" s="185" t="s">
        <v>231</v>
      </c>
      <c r="B13" s="186"/>
      <c r="C13" s="186"/>
      <c r="D13" s="186"/>
      <c r="E13" s="186"/>
      <c r="F13" s="186"/>
      <c r="G13" s="186"/>
      <c r="H13" s="186"/>
      <c r="I13" s="186"/>
      <c r="J13" s="101">
        <f>J10+J11+J12</f>
        <v>15841.4</v>
      </c>
      <c r="K13" s="92"/>
      <c r="L13" s="68">
        <f>SUM(J10:J12)</f>
        <v>15841.4</v>
      </c>
    </row>
    <row r="14" spans="1:12" x14ac:dyDescent="0.25">
      <c r="A14" s="199" t="s">
        <v>245</v>
      </c>
      <c r="B14" s="200"/>
      <c r="C14" s="200"/>
      <c r="D14" s="11" t="s">
        <v>100</v>
      </c>
      <c r="E14" s="54">
        <v>45474</v>
      </c>
      <c r="F14" s="15" t="s">
        <v>114</v>
      </c>
      <c r="G14" s="15"/>
      <c r="H14" s="15" t="s">
        <v>8</v>
      </c>
      <c r="I14" s="15">
        <v>74039</v>
      </c>
      <c r="J14" s="22"/>
      <c r="K14" s="22">
        <v>1238.8800000000001</v>
      </c>
      <c r="L14" s="81"/>
    </row>
    <row r="15" spans="1:12" x14ac:dyDescent="0.25">
      <c r="A15" s="199" t="s">
        <v>262</v>
      </c>
      <c r="B15" s="200"/>
      <c r="C15" s="200"/>
      <c r="D15" s="11" t="s">
        <v>263</v>
      </c>
      <c r="E15" s="54">
        <v>45478</v>
      </c>
      <c r="F15" s="15" t="s">
        <v>41</v>
      </c>
      <c r="G15" s="15" t="s">
        <v>265</v>
      </c>
      <c r="H15" s="15">
        <v>1579019</v>
      </c>
      <c r="I15" s="15" t="s">
        <v>266</v>
      </c>
      <c r="J15" s="22">
        <v>1589.59</v>
      </c>
      <c r="K15" s="22"/>
      <c r="L15" s="4"/>
    </row>
    <row r="16" spans="1:12" x14ac:dyDescent="0.25">
      <c r="A16" s="199" t="s">
        <v>267</v>
      </c>
      <c r="B16" s="200"/>
      <c r="C16" s="200"/>
      <c r="D16" s="11" t="s">
        <v>268</v>
      </c>
      <c r="E16" s="54">
        <v>45478</v>
      </c>
      <c r="F16" s="15" t="s">
        <v>16</v>
      </c>
      <c r="G16" s="15" t="s">
        <v>269</v>
      </c>
      <c r="H16" s="15">
        <v>2059</v>
      </c>
      <c r="I16" s="15" t="s">
        <v>270</v>
      </c>
      <c r="J16" s="22">
        <v>3323.72</v>
      </c>
      <c r="K16" s="22"/>
      <c r="L16" s="4"/>
    </row>
    <row r="17" spans="1:12" ht="15.75" thickBot="1" x14ac:dyDescent="0.3">
      <c r="A17" s="195" t="s">
        <v>344</v>
      </c>
      <c r="B17" s="196"/>
      <c r="C17" s="196"/>
      <c r="D17" s="26" t="s">
        <v>325</v>
      </c>
      <c r="E17" s="61">
        <v>45498</v>
      </c>
      <c r="F17" s="28" t="s">
        <v>7</v>
      </c>
      <c r="G17" s="28" t="s">
        <v>326</v>
      </c>
      <c r="H17" s="28" t="s">
        <v>326</v>
      </c>
      <c r="I17" s="28">
        <v>1407</v>
      </c>
      <c r="J17" s="29">
        <v>20880</v>
      </c>
      <c r="K17" s="29"/>
      <c r="L17" s="30"/>
    </row>
    <row r="18" spans="1:12" s="79" customFormat="1" ht="15.75" thickBot="1" x14ac:dyDescent="0.3">
      <c r="A18" s="185" t="s">
        <v>338</v>
      </c>
      <c r="B18" s="186"/>
      <c r="C18" s="186"/>
      <c r="D18" s="186"/>
      <c r="E18" s="186"/>
      <c r="F18" s="186"/>
      <c r="G18" s="186"/>
      <c r="H18" s="186"/>
      <c r="I18" s="203"/>
      <c r="J18" s="118">
        <f>SUM(J14:J17)</f>
        <v>25793.309999999998</v>
      </c>
      <c r="K18" s="119">
        <f>SUM(K14:K17)</f>
        <v>1238.8800000000001</v>
      </c>
      <c r="L18" s="48">
        <f>J18+K18</f>
        <v>27032.19</v>
      </c>
    </row>
    <row r="19" spans="1:12" x14ac:dyDescent="0.25">
      <c r="A19" s="197" t="s">
        <v>359</v>
      </c>
      <c r="B19" s="198"/>
      <c r="C19" s="198"/>
      <c r="D19" s="42" t="s">
        <v>311</v>
      </c>
      <c r="E19" s="53">
        <v>45510</v>
      </c>
      <c r="F19" s="43" t="s">
        <v>30</v>
      </c>
      <c r="G19" s="43" t="s">
        <v>360</v>
      </c>
      <c r="H19" s="43">
        <v>26165</v>
      </c>
      <c r="I19" s="43">
        <v>75541</v>
      </c>
      <c r="J19" s="44"/>
      <c r="K19" s="44">
        <v>3377.25</v>
      </c>
      <c r="L19" s="40"/>
    </row>
    <row r="20" spans="1:12" x14ac:dyDescent="0.25">
      <c r="A20" s="199" t="s">
        <v>381</v>
      </c>
      <c r="B20" s="200"/>
      <c r="C20" s="200"/>
      <c r="D20" s="11" t="s">
        <v>13</v>
      </c>
      <c r="E20" s="54">
        <v>45516</v>
      </c>
      <c r="F20" s="15" t="s">
        <v>30</v>
      </c>
      <c r="G20" s="15" t="s">
        <v>382</v>
      </c>
      <c r="H20" s="15">
        <v>351371</v>
      </c>
      <c r="I20" s="15" t="s">
        <v>383</v>
      </c>
      <c r="J20" s="22"/>
      <c r="K20" s="22">
        <v>1180.93</v>
      </c>
      <c r="L20" s="4"/>
    </row>
    <row r="21" spans="1:12" x14ac:dyDescent="0.25">
      <c r="A21" s="199" t="s">
        <v>384</v>
      </c>
      <c r="B21" s="200"/>
      <c r="C21" s="200"/>
      <c r="D21" s="11"/>
      <c r="E21" s="54">
        <v>45516</v>
      </c>
      <c r="F21" s="15" t="s">
        <v>7</v>
      </c>
      <c r="G21" s="15"/>
      <c r="H21" s="15"/>
      <c r="I21" s="15"/>
      <c r="J21" s="22">
        <v>320</v>
      </c>
      <c r="K21" s="22"/>
      <c r="L21" s="4"/>
    </row>
    <row r="22" spans="1:12" ht="30" customHeight="1" x14ac:dyDescent="0.25">
      <c r="A22" s="199" t="s">
        <v>385</v>
      </c>
      <c r="B22" s="200"/>
      <c r="C22" s="200"/>
      <c r="D22" s="25" t="s">
        <v>100</v>
      </c>
      <c r="E22" s="24">
        <v>45516</v>
      </c>
      <c r="F22" s="17" t="s">
        <v>7</v>
      </c>
      <c r="G22" s="17"/>
      <c r="H22" s="17"/>
      <c r="I22" s="17">
        <v>75747</v>
      </c>
      <c r="J22" s="21">
        <v>44.28</v>
      </c>
      <c r="K22" s="21"/>
      <c r="L22" s="51"/>
    </row>
    <row r="23" spans="1:12" ht="30.75" thickBot="1" x14ac:dyDescent="0.3">
      <c r="A23" s="199" t="s">
        <v>416</v>
      </c>
      <c r="B23" s="200"/>
      <c r="C23" s="200"/>
      <c r="D23" s="11" t="s">
        <v>417</v>
      </c>
      <c r="E23" s="54">
        <v>45528</v>
      </c>
      <c r="F23" s="15" t="s">
        <v>41</v>
      </c>
      <c r="G23" s="15"/>
      <c r="H23" s="15"/>
      <c r="I23" s="15">
        <v>133364</v>
      </c>
      <c r="J23" s="22">
        <v>3909.2</v>
      </c>
      <c r="K23" s="22"/>
      <c r="L23" s="4"/>
    </row>
    <row r="24" spans="1:12" ht="16.5" thickTop="1" thickBot="1" x14ac:dyDescent="0.3">
      <c r="A24" s="231" t="s">
        <v>342</v>
      </c>
      <c r="B24" s="232"/>
      <c r="C24" s="232"/>
      <c r="D24" s="232"/>
      <c r="E24" s="232"/>
      <c r="F24" s="232"/>
      <c r="G24" s="232"/>
      <c r="H24" s="232"/>
      <c r="I24" s="233"/>
      <c r="J24" s="141">
        <f>SUM(J19:J23)</f>
        <v>4273.4799999999996</v>
      </c>
      <c r="K24" s="141">
        <f>SUM(K19:K23)</f>
        <v>4558.18</v>
      </c>
      <c r="L24" s="142">
        <f>J24+K24</f>
        <v>8831.66</v>
      </c>
    </row>
    <row r="25" spans="1:12" s="52" customFormat="1" ht="30.75" customHeight="1" thickTop="1" thickBot="1" x14ac:dyDescent="0.3">
      <c r="A25" s="213" t="s">
        <v>437</v>
      </c>
      <c r="B25" s="214"/>
      <c r="C25" s="214"/>
      <c r="D25" s="59" t="s">
        <v>13</v>
      </c>
      <c r="E25" s="37">
        <v>45537</v>
      </c>
      <c r="F25" s="36" t="s">
        <v>30</v>
      </c>
      <c r="G25" s="36"/>
      <c r="H25" s="36">
        <v>352157</v>
      </c>
      <c r="I25" s="36" t="s">
        <v>436</v>
      </c>
      <c r="J25" s="156"/>
      <c r="K25" s="156">
        <v>2489.91</v>
      </c>
      <c r="L25" s="73"/>
    </row>
    <row r="26" spans="1:12" ht="16.5" thickTop="1" thickBot="1" x14ac:dyDescent="0.3">
      <c r="A26" s="231" t="s">
        <v>435</v>
      </c>
      <c r="B26" s="232"/>
      <c r="C26" s="232"/>
      <c r="D26" s="232"/>
      <c r="E26" s="232"/>
      <c r="F26" s="232"/>
      <c r="G26" s="232"/>
      <c r="H26" s="232"/>
      <c r="I26" s="233"/>
      <c r="J26" s="141">
        <f>SUM(J25:J25)</f>
        <v>0</v>
      </c>
      <c r="K26" s="141">
        <f>SUM(K25:K25)</f>
        <v>2489.91</v>
      </c>
      <c r="L26" s="152">
        <f>J26+K26</f>
        <v>2489.91</v>
      </c>
    </row>
    <row r="27" spans="1:12" ht="45.75" customHeight="1" thickTop="1" x14ac:dyDescent="0.25">
      <c r="A27" s="199" t="s">
        <v>518</v>
      </c>
      <c r="B27" s="200"/>
      <c r="C27" s="200"/>
      <c r="D27" s="25" t="s">
        <v>100</v>
      </c>
      <c r="E27" s="24">
        <v>45582</v>
      </c>
      <c r="F27" s="17" t="s">
        <v>30</v>
      </c>
      <c r="G27" s="17"/>
      <c r="H27" s="17">
        <v>27375</v>
      </c>
      <c r="I27" s="17">
        <v>78438</v>
      </c>
      <c r="J27" s="21"/>
      <c r="K27" s="21">
        <v>1541.34</v>
      </c>
      <c r="L27" s="51"/>
    </row>
    <row r="28" spans="1:12" x14ac:dyDescent="0.25">
      <c r="A28" s="199" t="s">
        <v>527</v>
      </c>
      <c r="B28" s="200"/>
      <c r="C28" s="200"/>
      <c r="D28" s="11" t="s">
        <v>100</v>
      </c>
      <c r="E28" s="54">
        <v>45586</v>
      </c>
      <c r="F28" s="15" t="s">
        <v>30</v>
      </c>
      <c r="G28" s="15"/>
      <c r="H28" s="15">
        <v>27449</v>
      </c>
      <c r="I28" s="15">
        <v>78605</v>
      </c>
      <c r="J28" s="22"/>
      <c r="K28" s="22">
        <v>555.64</v>
      </c>
      <c r="L28" s="4"/>
    </row>
    <row r="29" spans="1:12" x14ac:dyDescent="0.25">
      <c r="A29" s="225" t="s">
        <v>544</v>
      </c>
      <c r="B29" s="226"/>
      <c r="C29" s="227"/>
      <c r="D29" s="11" t="s">
        <v>13</v>
      </c>
      <c r="E29" s="54">
        <v>45589</v>
      </c>
      <c r="F29" s="15" t="s">
        <v>30</v>
      </c>
      <c r="G29" s="15"/>
      <c r="H29" s="15">
        <v>354102</v>
      </c>
      <c r="I29" s="15" t="s">
        <v>545</v>
      </c>
      <c r="J29" s="22"/>
      <c r="K29" s="22">
        <v>722.01</v>
      </c>
      <c r="L29" s="4"/>
    </row>
    <row r="30" spans="1:12" ht="15.75" thickBot="1" x14ac:dyDescent="0.3">
      <c r="A30" s="225" t="s">
        <v>555</v>
      </c>
      <c r="B30" s="226"/>
      <c r="C30" s="227"/>
      <c r="D30" s="11" t="s">
        <v>13</v>
      </c>
      <c r="E30" s="54">
        <v>45590</v>
      </c>
      <c r="F30" s="15" t="s">
        <v>30</v>
      </c>
      <c r="G30" s="15"/>
      <c r="H30" s="15"/>
      <c r="I30" s="15" t="s">
        <v>556</v>
      </c>
      <c r="J30" s="22"/>
      <c r="K30" s="22">
        <v>3118.51</v>
      </c>
      <c r="L30" s="4"/>
    </row>
    <row r="31" spans="1:12" ht="16.5" thickTop="1" thickBot="1" x14ac:dyDescent="0.3">
      <c r="A31" s="231" t="s">
        <v>483</v>
      </c>
      <c r="B31" s="232"/>
      <c r="C31" s="232"/>
      <c r="D31" s="232"/>
      <c r="E31" s="232"/>
      <c r="F31" s="232"/>
      <c r="G31" s="232"/>
      <c r="H31" s="232"/>
      <c r="I31" s="233"/>
      <c r="J31" s="141">
        <f>SUM(J27:J30)</f>
        <v>0</v>
      </c>
      <c r="K31" s="141">
        <f>SUM(K27:K30)</f>
        <v>5937.5</v>
      </c>
      <c r="L31" s="152">
        <f>J31+K31</f>
        <v>5937.5</v>
      </c>
    </row>
    <row r="32" spans="1:12" ht="15.75" thickTop="1" x14ac:dyDescent="0.25">
      <c r="A32" s="199"/>
      <c r="B32" s="200"/>
      <c r="C32" s="200"/>
      <c r="D32" s="11"/>
      <c r="E32" s="15"/>
      <c r="F32" s="15"/>
      <c r="G32" s="15"/>
      <c r="H32" s="15"/>
      <c r="I32" s="15"/>
      <c r="J32" s="22"/>
      <c r="K32" s="22"/>
      <c r="L32" s="4"/>
    </row>
    <row r="33" spans="1:12" x14ac:dyDescent="0.25">
      <c r="A33" s="199"/>
      <c r="B33" s="200"/>
      <c r="C33" s="200"/>
      <c r="D33" s="11"/>
      <c r="E33" s="15"/>
      <c r="F33" s="15"/>
      <c r="G33" s="15"/>
      <c r="H33" s="15"/>
      <c r="I33" s="15"/>
      <c r="J33" s="22"/>
      <c r="K33" s="22"/>
      <c r="L33" s="4"/>
    </row>
    <row r="34" spans="1:12" x14ac:dyDescent="0.25">
      <c r="A34" s="199"/>
      <c r="B34" s="200"/>
      <c r="C34" s="200"/>
      <c r="D34" s="11"/>
      <c r="E34" s="15"/>
      <c r="F34" s="15"/>
      <c r="G34" s="15"/>
      <c r="H34" s="15"/>
      <c r="I34" s="15"/>
      <c r="J34" s="22"/>
      <c r="K34" s="22"/>
      <c r="L34" s="4"/>
    </row>
    <row r="35" spans="1:12" ht="15.75" thickBot="1" x14ac:dyDescent="0.3">
      <c r="A35" s="199"/>
      <c r="B35" s="200"/>
      <c r="C35" s="200"/>
      <c r="D35" s="11"/>
      <c r="E35" s="15"/>
      <c r="F35" s="15"/>
      <c r="G35" s="15"/>
      <c r="H35" s="15"/>
      <c r="I35" s="15"/>
      <c r="J35" s="22"/>
      <c r="K35" s="22"/>
      <c r="L35" s="4"/>
    </row>
    <row r="36" spans="1:12" ht="16.5" thickTop="1" thickBot="1" x14ac:dyDescent="0.3">
      <c r="A36" s="231" t="s">
        <v>625</v>
      </c>
      <c r="B36" s="232"/>
      <c r="C36" s="232"/>
      <c r="D36" s="232"/>
      <c r="E36" s="232"/>
      <c r="F36" s="232"/>
      <c r="G36" s="232"/>
      <c r="H36" s="232"/>
      <c r="I36" s="233"/>
      <c r="J36" s="141">
        <f>SUM(J32:J35)</f>
        <v>0</v>
      </c>
      <c r="K36" s="141">
        <f>SUM(K32:K35)</f>
        <v>0</v>
      </c>
      <c r="L36" s="152">
        <f>J36+K36</f>
        <v>0</v>
      </c>
    </row>
    <row r="37" spans="1:12" ht="15.75" thickTop="1" x14ac:dyDescent="0.25">
      <c r="A37" s="199"/>
      <c r="B37" s="200"/>
      <c r="C37" s="200"/>
      <c r="D37" s="11"/>
      <c r="E37" s="15"/>
      <c r="F37" s="15"/>
      <c r="G37" s="15"/>
      <c r="H37" s="15"/>
      <c r="I37" s="15"/>
      <c r="J37" s="22"/>
      <c r="K37" s="22"/>
      <c r="L37" s="4"/>
    </row>
    <row r="38" spans="1:12" x14ac:dyDescent="0.25">
      <c r="A38" s="201"/>
      <c r="B38" s="202"/>
      <c r="C38" s="202"/>
      <c r="D38" s="25"/>
      <c r="E38" s="17"/>
      <c r="F38" s="17"/>
      <c r="G38" s="17"/>
      <c r="H38" s="15"/>
      <c r="I38" s="15"/>
      <c r="J38" s="177">
        <f>J36+J31+J26+J24+J18+J13+J9</f>
        <v>48949.549999999996</v>
      </c>
      <c r="K38" s="177">
        <f>K36+K31+K26+K24+K18+K13+K9</f>
        <v>14224.470000000001</v>
      </c>
      <c r="L38" s="173">
        <f>L36+L31+L26+L24+L18+L13+L9</f>
        <v>63174.02</v>
      </c>
    </row>
    <row r="39" spans="1:12" x14ac:dyDescent="0.25">
      <c r="A39" s="199"/>
      <c r="B39" s="200"/>
      <c r="C39" s="200"/>
      <c r="D39" s="11"/>
      <c r="E39" s="15"/>
      <c r="F39" s="15"/>
      <c r="G39" s="15"/>
      <c r="H39" s="15"/>
      <c r="I39" s="15"/>
      <c r="J39" s="22"/>
      <c r="K39" s="22"/>
      <c r="L39" s="4"/>
    </row>
    <row r="40" spans="1:12" x14ac:dyDescent="0.25">
      <c r="A40" s="199"/>
      <c r="B40" s="200"/>
      <c r="C40" s="200"/>
      <c r="D40" s="11"/>
      <c r="E40" s="15"/>
      <c r="F40" s="15"/>
      <c r="G40" s="15"/>
      <c r="H40" s="15"/>
      <c r="I40" s="15"/>
      <c r="J40" s="22"/>
      <c r="K40" s="22"/>
      <c r="L40" s="4"/>
    </row>
    <row r="41" spans="1:12" x14ac:dyDescent="0.25">
      <c r="A41" s="199"/>
      <c r="B41" s="200"/>
      <c r="C41" s="200"/>
      <c r="D41" s="11"/>
      <c r="E41" s="15"/>
      <c r="F41" s="15"/>
      <c r="G41" s="15"/>
      <c r="H41" s="15"/>
      <c r="I41" s="15"/>
      <c r="J41" s="22"/>
      <c r="K41" s="22"/>
      <c r="L41" s="4"/>
    </row>
    <row r="42" spans="1:12" x14ac:dyDescent="0.25">
      <c r="A42" s="199"/>
      <c r="B42" s="200"/>
      <c r="C42" s="200"/>
      <c r="D42" s="11"/>
      <c r="E42" s="15"/>
      <c r="F42" s="15"/>
      <c r="G42" s="15"/>
      <c r="H42" s="15"/>
      <c r="I42" s="15"/>
      <c r="J42" s="22"/>
      <c r="K42" s="22"/>
      <c r="L42" s="4"/>
    </row>
    <row r="43" spans="1:12" x14ac:dyDescent="0.25">
      <c r="A43" s="199"/>
      <c r="B43" s="200"/>
      <c r="C43" s="200"/>
      <c r="D43" s="11"/>
      <c r="E43" s="15"/>
      <c r="F43" s="15"/>
      <c r="G43" s="15"/>
      <c r="H43" s="15"/>
      <c r="I43" s="15"/>
      <c r="J43" s="22"/>
      <c r="K43" s="22"/>
      <c r="L43" s="4"/>
    </row>
    <row r="44" spans="1:12" x14ac:dyDescent="0.25">
      <c r="A44" s="199"/>
      <c r="B44" s="200"/>
      <c r="C44" s="200"/>
      <c r="D44" s="11"/>
      <c r="E44" s="15"/>
      <c r="F44" s="15"/>
      <c r="G44" s="15"/>
      <c r="H44" s="15"/>
      <c r="I44" s="15"/>
      <c r="J44" s="22"/>
      <c r="K44" s="22"/>
      <c r="L44" s="4"/>
    </row>
    <row r="45" spans="1:12" x14ac:dyDescent="0.25">
      <c r="A45" s="199"/>
      <c r="B45" s="200"/>
      <c r="C45" s="200"/>
      <c r="D45" s="11"/>
      <c r="E45" s="15"/>
      <c r="F45" s="15"/>
      <c r="G45" s="15"/>
      <c r="H45" s="15"/>
      <c r="I45" s="15"/>
      <c r="J45" s="22"/>
      <c r="K45" s="22"/>
      <c r="L45" s="4"/>
    </row>
    <row r="46" spans="1:12" x14ac:dyDescent="0.25">
      <c r="A46" s="199"/>
      <c r="B46" s="200"/>
      <c r="C46" s="200"/>
      <c r="D46" s="11"/>
      <c r="E46" s="15"/>
      <c r="F46" s="15"/>
      <c r="G46" s="15"/>
      <c r="H46" s="15"/>
      <c r="I46" s="15"/>
      <c r="J46" s="22"/>
      <c r="K46" s="22"/>
      <c r="L46" s="4"/>
    </row>
    <row r="47" spans="1:12" x14ac:dyDescent="0.25">
      <c r="A47" s="199"/>
      <c r="B47" s="200"/>
      <c r="C47" s="200"/>
      <c r="D47" s="11"/>
      <c r="E47" s="15"/>
      <c r="F47" s="15"/>
      <c r="G47" s="15"/>
      <c r="H47" s="15"/>
      <c r="I47" s="15"/>
      <c r="J47" s="22"/>
      <c r="K47" s="22"/>
      <c r="L47" s="4"/>
    </row>
    <row r="48" spans="1:12" x14ac:dyDescent="0.25">
      <c r="A48" s="199"/>
      <c r="B48" s="200"/>
      <c r="C48" s="200"/>
      <c r="D48" s="11"/>
      <c r="E48" s="15"/>
      <c r="F48" s="15"/>
      <c r="G48" s="15"/>
      <c r="H48" s="15"/>
      <c r="I48" s="15"/>
      <c r="J48" s="22"/>
      <c r="K48" s="22"/>
      <c r="L48" s="4"/>
    </row>
    <row r="49" spans="1:12" x14ac:dyDescent="0.25">
      <c r="A49" s="199"/>
      <c r="B49" s="200"/>
      <c r="C49" s="200"/>
      <c r="D49" s="11"/>
      <c r="E49" s="15"/>
      <c r="F49" s="15"/>
      <c r="G49" s="15"/>
      <c r="H49" s="15"/>
      <c r="I49" s="15"/>
      <c r="J49" s="22"/>
      <c r="K49" s="22"/>
      <c r="L49" s="4"/>
    </row>
    <row r="50" spans="1:12" x14ac:dyDescent="0.25">
      <c r="A50" s="199"/>
      <c r="B50" s="200"/>
      <c r="C50" s="200"/>
      <c r="D50" s="11"/>
      <c r="E50" s="15"/>
      <c r="F50" s="15"/>
      <c r="G50" s="15"/>
      <c r="H50" s="15"/>
      <c r="I50" s="15"/>
      <c r="J50" s="22"/>
      <c r="K50" s="22"/>
      <c r="L50" s="4"/>
    </row>
    <row r="51" spans="1:12" x14ac:dyDescent="0.25">
      <c r="A51" s="204"/>
      <c r="B51" s="205"/>
      <c r="C51" s="205"/>
      <c r="D51" s="12"/>
      <c r="E51" s="16"/>
      <c r="F51" s="16"/>
      <c r="G51" s="16"/>
      <c r="H51" s="15"/>
      <c r="I51" s="15"/>
      <c r="J51" s="22"/>
      <c r="K51" s="22"/>
      <c r="L51" s="4"/>
    </row>
    <row r="52" spans="1:12" x14ac:dyDescent="0.25">
      <c r="A52" s="199"/>
      <c r="B52" s="200"/>
      <c r="C52" s="200"/>
      <c r="D52" s="11"/>
      <c r="E52" s="15"/>
      <c r="F52" s="15"/>
      <c r="G52" s="15"/>
      <c r="H52" s="15"/>
      <c r="I52" s="15"/>
      <c r="J52" s="22"/>
      <c r="K52" s="22"/>
      <c r="L52" s="4"/>
    </row>
    <row r="53" spans="1:12" x14ac:dyDescent="0.25">
      <c r="A53" s="199"/>
      <c r="B53" s="200"/>
      <c r="C53" s="200"/>
      <c r="D53" s="11"/>
      <c r="E53" s="15"/>
      <c r="F53" s="15"/>
      <c r="G53" s="15"/>
      <c r="H53" s="15"/>
      <c r="I53" s="15"/>
      <c r="J53" s="22"/>
      <c r="K53" s="22"/>
      <c r="L53" s="4"/>
    </row>
    <row r="54" spans="1:12" x14ac:dyDescent="0.25">
      <c r="A54" s="204"/>
      <c r="B54" s="205"/>
      <c r="C54" s="205"/>
      <c r="D54" s="12"/>
      <c r="E54" s="16"/>
      <c r="F54" s="16"/>
      <c r="G54" s="16"/>
      <c r="H54" s="15"/>
      <c r="I54" s="15"/>
      <c r="J54" s="22"/>
      <c r="K54" s="22"/>
      <c r="L54" s="4"/>
    </row>
    <row r="55" spans="1:12" x14ac:dyDescent="0.25">
      <c r="A55" s="199"/>
      <c r="B55" s="200"/>
      <c r="C55" s="200"/>
      <c r="D55" s="11"/>
      <c r="E55" s="15"/>
      <c r="F55" s="15"/>
      <c r="G55" s="15"/>
      <c r="H55" s="15"/>
      <c r="I55" s="15"/>
      <c r="J55" s="22"/>
      <c r="K55" s="22"/>
      <c r="L55" s="4"/>
    </row>
    <row r="56" spans="1:12" x14ac:dyDescent="0.25">
      <c r="A56" s="199"/>
      <c r="B56" s="200"/>
      <c r="C56" s="200"/>
      <c r="D56" s="11"/>
      <c r="E56" s="15"/>
      <c r="F56" s="15"/>
      <c r="G56" s="15"/>
      <c r="H56" s="15"/>
      <c r="I56" s="15"/>
      <c r="J56" s="22"/>
      <c r="K56" s="22"/>
      <c r="L56" s="4"/>
    </row>
    <row r="57" spans="1:12" x14ac:dyDescent="0.25">
      <c r="A57" s="199"/>
      <c r="B57" s="200"/>
      <c r="C57" s="200"/>
      <c r="D57" s="11"/>
      <c r="E57" s="15"/>
      <c r="F57" s="15"/>
      <c r="G57" s="15"/>
      <c r="H57" s="15"/>
      <c r="I57" s="15"/>
      <c r="J57" s="22"/>
      <c r="K57" s="22"/>
      <c r="L57" s="4"/>
    </row>
    <row r="58" spans="1:12" x14ac:dyDescent="0.25">
      <c r="A58" s="204"/>
      <c r="B58" s="205"/>
      <c r="C58" s="205"/>
      <c r="D58" s="12"/>
      <c r="E58" s="16"/>
      <c r="F58" s="16"/>
      <c r="G58" s="16"/>
      <c r="H58" s="15"/>
      <c r="I58" s="15"/>
      <c r="J58" s="22"/>
      <c r="K58" s="22"/>
      <c r="L58" s="4"/>
    </row>
    <row r="59" spans="1:12" x14ac:dyDescent="0.25">
      <c r="A59" s="199"/>
      <c r="B59" s="200"/>
      <c r="C59" s="200"/>
      <c r="D59" s="11"/>
      <c r="E59" s="15"/>
      <c r="F59" s="15"/>
      <c r="G59" s="15"/>
      <c r="H59" s="15"/>
      <c r="I59" s="15"/>
      <c r="J59" s="22"/>
      <c r="K59" s="22"/>
      <c r="L59" s="4"/>
    </row>
    <row r="60" spans="1:12" x14ac:dyDescent="0.25">
      <c r="A60" s="199"/>
      <c r="B60" s="200"/>
      <c r="C60" s="200"/>
      <c r="D60" s="11"/>
      <c r="E60" s="15"/>
      <c r="F60" s="15"/>
      <c r="G60" s="15"/>
      <c r="H60" s="15"/>
      <c r="I60" s="15"/>
      <c r="J60" s="22"/>
      <c r="K60" s="22"/>
      <c r="L60" s="4"/>
    </row>
    <row r="61" spans="1:12" x14ac:dyDescent="0.25">
      <c r="A61" s="199"/>
      <c r="B61" s="200"/>
      <c r="C61" s="200"/>
      <c r="D61" s="11"/>
      <c r="E61" s="15"/>
      <c r="F61" s="15"/>
      <c r="G61" s="15"/>
      <c r="H61" s="15"/>
      <c r="I61" s="15"/>
      <c r="J61" s="22"/>
      <c r="K61" s="22"/>
      <c r="L61" s="4"/>
    </row>
    <row r="62" spans="1:12" ht="30" customHeight="1" thickBot="1" x14ac:dyDescent="0.3">
      <c r="A62" s="207"/>
      <c r="B62" s="208"/>
      <c r="C62" s="208"/>
      <c r="D62" s="13"/>
      <c r="E62" s="18"/>
      <c r="F62" s="18"/>
      <c r="G62" s="18"/>
      <c r="H62" s="18"/>
      <c r="I62" s="18"/>
      <c r="J62" s="23"/>
      <c r="K62" s="23"/>
      <c r="L62" s="5"/>
    </row>
    <row r="63" spans="1:12" x14ac:dyDescent="0.25">
      <c r="A63" s="206"/>
      <c r="B63" s="206"/>
      <c r="C63" s="206"/>
      <c r="D63" s="8"/>
    </row>
    <row r="64" spans="1:12" x14ac:dyDescent="0.25">
      <c r="A64" s="206"/>
      <c r="B64" s="206"/>
      <c r="C64" s="206"/>
      <c r="D64" s="8"/>
    </row>
    <row r="65" spans="1:4" x14ac:dyDescent="0.25">
      <c r="A65" s="206"/>
      <c r="B65" s="206"/>
      <c r="C65" s="206"/>
      <c r="D65" s="8"/>
    </row>
    <row r="66" spans="1:4" x14ac:dyDescent="0.25">
      <c r="A66" s="206"/>
      <c r="B66" s="206"/>
      <c r="C66" s="206"/>
      <c r="D66" s="8"/>
    </row>
    <row r="67" spans="1:4" x14ac:dyDescent="0.25">
      <c r="A67" s="206"/>
      <c r="B67" s="206"/>
      <c r="C67" s="206"/>
      <c r="D67" s="8"/>
    </row>
    <row r="68" spans="1:4" x14ac:dyDescent="0.25">
      <c r="A68" s="206"/>
      <c r="B68" s="206"/>
      <c r="C68" s="206"/>
      <c r="D68" s="8"/>
    </row>
    <row r="69" spans="1:4" x14ac:dyDescent="0.25">
      <c r="A69" s="206"/>
      <c r="B69" s="206"/>
      <c r="C69" s="206"/>
      <c r="D69" s="8"/>
    </row>
    <row r="70" spans="1:4" x14ac:dyDescent="0.25">
      <c r="A70" s="206"/>
      <c r="B70" s="206"/>
      <c r="C70" s="206"/>
      <c r="D70" s="8"/>
    </row>
    <row r="71" spans="1:4" x14ac:dyDescent="0.25">
      <c r="A71" s="206"/>
      <c r="B71" s="206"/>
      <c r="C71" s="206"/>
      <c r="D71" s="8"/>
    </row>
  </sheetData>
  <mergeCells count="68">
    <mergeCell ref="A14:C14"/>
    <mergeCell ref="A5:F5"/>
    <mergeCell ref="H5:L5"/>
    <mergeCell ref="A6:C6"/>
    <mergeCell ref="A7:C7"/>
    <mergeCell ref="A8:C8"/>
    <mergeCell ref="A10:C10"/>
    <mergeCell ref="A11:C11"/>
    <mergeCell ref="A12:C12"/>
    <mergeCell ref="A9:I9"/>
    <mergeCell ref="A13:I13"/>
    <mergeCell ref="A27:C27"/>
    <mergeCell ref="A25:C25"/>
    <mergeCell ref="A26:I26"/>
    <mergeCell ref="A24:I24"/>
    <mergeCell ref="A15:C15"/>
    <mergeCell ref="A16:C16"/>
    <mergeCell ref="A17:C17"/>
    <mergeCell ref="A19:C19"/>
    <mergeCell ref="A20:C20"/>
    <mergeCell ref="A21:C21"/>
    <mergeCell ref="A22:C22"/>
    <mergeCell ref="A23:C23"/>
    <mergeCell ref="A18:I18"/>
    <mergeCell ref="A40:C40"/>
    <mergeCell ref="A28:C28"/>
    <mergeCell ref="A32:C32"/>
    <mergeCell ref="A33:C33"/>
    <mergeCell ref="A34:C34"/>
    <mergeCell ref="A35:C35"/>
    <mergeCell ref="A37:C37"/>
    <mergeCell ref="A38:C38"/>
    <mergeCell ref="A39:C39"/>
    <mergeCell ref="A31:I31"/>
    <mergeCell ref="A29:C29"/>
    <mergeCell ref="A30:C30"/>
    <mergeCell ref="A36:I36"/>
    <mergeCell ref="A52:C52"/>
    <mergeCell ref="A41:C41"/>
    <mergeCell ref="A42:C42"/>
    <mergeCell ref="A43:C43"/>
    <mergeCell ref="A44:C44"/>
    <mergeCell ref="A45:C45"/>
    <mergeCell ref="A46:C46"/>
    <mergeCell ref="A47:C47"/>
    <mergeCell ref="A48:C48"/>
    <mergeCell ref="A49:C49"/>
    <mergeCell ref="A50:C50"/>
    <mergeCell ref="A51:C51"/>
    <mergeCell ref="A64:C64"/>
    <mergeCell ref="A53:C53"/>
    <mergeCell ref="A54:C54"/>
    <mergeCell ref="A55:C55"/>
    <mergeCell ref="A56:C56"/>
    <mergeCell ref="A57:C57"/>
    <mergeCell ref="A58:C58"/>
    <mergeCell ref="A59:C59"/>
    <mergeCell ref="A60:C60"/>
    <mergeCell ref="A61:C61"/>
    <mergeCell ref="A62:C62"/>
    <mergeCell ref="A63:C63"/>
    <mergeCell ref="A71:C71"/>
    <mergeCell ref="A65:C65"/>
    <mergeCell ref="A66:C66"/>
    <mergeCell ref="A67:C67"/>
    <mergeCell ref="A68:C68"/>
    <mergeCell ref="A69:C69"/>
    <mergeCell ref="A70:C70"/>
  </mergeCells>
  <pageMargins left="0.31496062992125984" right="0.31496062992125984" top="0.35433070866141736" bottom="0.19685039370078741" header="0.31496062992125984" footer="0.31496062992125984"/>
  <pageSetup scale="6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21</vt:i4>
      </vt:variant>
    </vt:vector>
  </HeadingPairs>
  <TitlesOfParts>
    <vt:vector size="44" baseType="lpstr">
      <vt:lpstr>HidroJet 1</vt:lpstr>
      <vt:lpstr>HidroJet 8</vt:lpstr>
      <vt:lpstr>Pipa 3</vt:lpstr>
      <vt:lpstr>Pipa 4</vt:lpstr>
      <vt:lpstr>Pipa 5</vt:lpstr>
      <vt:lpstr>Pipa 6</vt:lpstr>
      <vt:lpstr>Pipa 12</vt:lpstr>
      <vt:lpstr>Pipa 13</vt:lpstr>
      <vt:lpstr>Guzzler 2</vt:lpstr>
      <vt:lpstr>Guzzler 10</vt:lpstr>
      <vt:lpstr>Guzzler 11</vt:lpstr>
      <vt:lpstr>Hilux Mtto.</vt:lpstr>
      <vt:lpstr>Hilux Vtas.</vt:lpstr>
      <vt:lpstr>Ram RP</vt:lpstr>
      <vt:lpstr>NP300</vt:lpstr>
      <vt:lpstr>Beat</vt:lpstr>
      <vt:lpstr>POLO</vt:lpstr>
      <vt:lpstr>Retro CASE</vt:lpstr>
      <vt:lpstr>Volteo Sterling</vt:lpstr>
      <vt:lpstr>Ranger</vt:lpstr>
      <vt:lpstr>Equipos en Gral.</vt:lpstr>
      <vt:lpstr>gasto x semana</vt:lpstr>
      <vt:lpstr>Anual x Equipo</vt:lpstr>
      <vt:lpstr>Beat!Área_de_impresión</vt:lpstr>
      <vt:lpstr>'Equipos en Gral.'!Área_de_impresión</vt:lpstr>
      <vt:lpstr>'Guzzler 10'!Área_de_impresión</vt:lpstr>
      <vt:lpstr>'Guzzler 11'!Área_de_impresión</vt:lpstr>
      <vt:lpstr>'Guzzler 2'!Área_de_impresión</vt:lpstr>
      <vt:lpstr>'HidroJet 1'!Área_de_impresión</vt:lpstr>
      <vt:lpstr>'HidroJet 8'!Área_de_impresión</vt:lpstr>
      <vt:lpstr>'Hilux Mtto.'!Área_de_impresión</vt:lpstr>
      <vt:lpstr>'Hilux Vtas.'!Área_de_impresión</vt:lpstr>
      <vt:lpstr>'NP300'!Área_de_impresión</vt:lpstr>
      <vt:lpstr>'Pipa 12'!Área_de_impresión</vt:lpstr>
      <vt:lpstr>'Pipa 13'!Área_de_impresión</vt:lpstr>
      <vt:lpstr>'Pipa 3'!Área_de_impresión</vt:lpstr>
      <vt:lpstr>'Pipa 4'!Área_de_impresión</vt:lpstr>
      <vt:lpstr>'Pipa 5'!Área_de_impresión</vt:lpstr>
      <vt:lpstr>'Pipa 6'!Área_de_impresión</vt:lpstr>
      <vt:lpstr>POLO!Área_de_impresión</vt:lpstr>
      <vt:lpstr>'Ram RP'!Área_de_impresión</vt:lpstr>
      <vt:lpstr>Ranger!Área_de_impresión</vt:lpstr>
      <vt:lpstr>'Retro CASE'!Área_de_impresión</vt:lpstr>
      <vt:lpstr>'Volteo Sterling'!Área_de_impresión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LuPiTa CrUz</cp:lastModifiedBy>
  <cp:lastPrinted>2024-04-27T21:13:53Z</cp:lastPrinted>
  <dcterms:created xsi:type="dcterms:W3CDTF">2024-03-11T19:39:50Z</dcterms:created>
  <dcterms:modified xsi:type="dcterms:W3CDTF">2025-08-11T16:24:26Z</dcterms:modified>
</cp:coreProperties>
</file>