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8_{6634FEE9-A6F9-4631-BBA4-3621065173A8}" xr6:coauthVersionLast="47" xr6:coauthVersionMax="47" xr10:uidLastSave="{00000000-0000-0000-0000-000000000000}"/>
  <bookViews>
    <workbookView xWindow="-120" yWindow="-120" windowWidth="20730" windowHeight="11040" activeTab="7" xr2:uid="{5A3E206B-A2C9-4F5A-AFE4-974F9213B2B7}"/>
  </bookViews>
  <sheets>
    <sheet name="HERRAMIENTA" sheetId="8" r:id="rId1"/>
    <sheet name="FEBRERO" sheetId="1" r:id="rId2"/>
    <sheet name="MARZO" sheetId="2" r:id="rId3"/>
    <sheet name="ABRIL" sheetId="3" r:id="rId4"/>
    <sheet name="MAYO" sheetId="4" r:id="rId5"/>
    <sheet name="JUNIO" sheetId="5" r:id="rId6"/>
    <sheet name="JULIO" sheetId="7" r:id="rId7"/>
    <sheet name="AGOSTO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9" l="1"/>
  <c r="G35" i="9" s="1"/>
  <c r="F34" i="9"/>
  <c r="G34" i="9" s="1"/>
  <c r="F33" i="9"/>
  <c r="G33" i="9" s="1"/>
  <c r="F32" i="9"/>
  <c r="G32" i="9" s="1"/>
  <c r="F31" i="9"/>
  <c r="G31" i="9" s="1"/>
  <c r="F30" i="9"/>
  <c r="G30" i="9" s="1"/>
  <c r="F29" i="9"/>
  <c r="G29" i="9" s="1"/>
  <c r="F28" i="9"/>
  <c r="F27" i="9"/>
  <c r="F26" i="9"/>
  <c r="F25" i="9"/>
  <c r="G28" i="9" l="1"/>
  <c r="G27" i="9"/>
  <c r="G26" i="9"/>
  <c r="G25" i="9"/>
  <c r="G37" i="9"/>
  <c r="G33" i="7"/>
  <c r="F8" i="9"/>
  <c r="G8" i="9" s="1"/>
  <c r="F7" i="9"/>
  <c r="G7" i="9" s="1"/>
  <c r="F24" i="9"/>
  <c r="G24" i="9" s="1"/>
  <c r="F23" i="9"/>
  <c r="G23" i="9" s="1"/>
  <c r="F22" i="9"/>
  <c r="G22" i="9" s="1"/>
  <c r="F21" i="9"/>
  <c r="G21" i="9" s="1"/>
  <c r="F20" i="9"/>
  <c r="G20" i="9" s="1"/>
  <c r="F19" i="9"/>
  <c r="G19" i="9" s="1"/>
  <c r="F18" i="9"/>
  <c r="G18" i="9" s="1"/>
  <c r="F17" i="9"/>
  <c r="G17" i="9" s="1"/>
  <c r="F16" i="9"/>
  <c r="G16" i="9" s="1"/>
  <c r="F15" i="9"/>
  <c r="G15" i="9" s="1"/>
  <c r="F14" i="9"/>
  <c r="G14" i="9" s="1"/>
  <c r="F13" i="9"/>
  <c r="G13" i="9" s="1"/>
  <c r="F12" i="9"/>
  <c r="G12" i="9" s="1"/>
  <c r="F11" i="9"/>
  <c r="G11" i="9" s="1"/>
  <c r="F10" i="9"/>
  <c r="G10" i="9" s="1"/>
  <c r="F9" i="9"/>
  <c r="G9" i="9" s="1"/>
  <c r="F6" i="7"/>
  <c r="G6" i="7"/>
  <c r="F7" i="7"/>
  <c r="G7" i="7" s="1"/>
  <c r="F8" i="7"/>
  <c r="G8" i="7"/>
  <c r="F9" i="7"/>
  <c r="G9" i="7" s="1"/>
  <c r="F10" i="7"/>
  <c r="G10" i="7"/>
  <c r="F11" i="7"/>
  <c r="G11" i="7" s="1"/>
  <c r="F12" i="7"/>
  <c r="G12" i="7"/>
  <c r="F13" i="7"/>
  <c r="G13" i="7" s="1"/>
  <c r="F14" i="7"/>
  <c r="G14" i="7"/>
  <c r="F15" i="7"/>
  <c r="G15" i="7" s="1"/>
  <c r="F16" i="7"/>
  <c r="G16" i="7"/>
  <c r="F17" i="7"/>
  <c r="G17" i="7" s="1"/>
  <c r="F18" i="7"/>
  <c r="G18" i="7"/>
  <c r="F19" i="7"/>
  <c r="G19" i="7" s="1"/>
  <c r="F20" i="7"/>
  <c r="G20" i="7"/>
  <c r="F21" i="7"/>
  <c r="G21" i="7" s="1"/>
  <c r="F22" i="7"/>
  <c r="G22" i="7"/>
  <c r="F23" i="7"/>
  <c r="G23" i="7" s="1"/>
  <c r="F24" i="7"/>
  <c r="G24" i="7" s="1"/>
  <c r="F25" i="7"/>
  <c r="G25" i="7"/>
  <c r="F26" i="7"/>
  <c r="G26" i="7" s="1"/>
  <c r="F27" i="7"/>
  <c r="G27" i="7"/>
  <c r="F28" i="7"/>
  <c r="G28" i="7" s="1"/>
  <c r="F29" i="7"/>
  <c r="G29" i="7" s="1"/>
  <c r="F30" i="7"/>
  <c r="G30" i="7" s="1"/>
  <c r="F31" i="7"/>
  <c r="G31" i="7"/>
  <c r="F32" i="7"/>
  <c r="G32" i="7" s="1"/>
  <c r="G32" i="8"/>
  <c r="F31" i="8"/>
  <c r="G31" i="8"/>
  <c r="F29" i="8"/>
  <c r="G29" i="8"/>
  <c r="F28" i="8"/>
  <c r="G28" i="8"/>
  <c r="F27" i="8"/>
  <c r="G27" i="8"/>
  <c r="F26" i="8"/>
  <c r="G26" i="8"/>
  <c r="F25" i="8"/>
  <c r="G25" i="8"/>
  <c r="F24" i="8"/>
  <c r="G24" i="8"/>
  <c r="F23" i="8"/>
  <c r="G23" i="8"/>
  <c r="F22" i="8"/>
  <c r="G22" i="8"/>
  <c r="F21" i="8"/>
  <c r="G21" i="8"/>
  <c r="F20" i="8"/>
  <c r="G20" i="8"/>
  <c r="F19" i="8"/>
  <c r="G19" i="8"/>
  <c r="F18" i="8"/>
  <c r="G18" i="8"/>
  <c r="F17" i="8"/>
  <c r="G17" i="8"/>
  <c r="F16" i="8"/>
  <c r="G16" i="8"/>
  <c r="F15" i="8"/>
  <c r="G15" i="8"/>
  <c r="F14" i="8"/>
  <c r="G14" i="8"/>
  <c r="F13" i="8"/>
  <c r="G13" i="8"/>
  <c r="F12" i="8"/>
  <c r="G12" i="8"/>
  <c r="F11" i="8"/>
  <c r="G11" i="8"/>
  <c r="F10" i="8"/>
  <c r="G10" i="8"/>
  <c r="F9" i="8"/>
  <c r="G9" i="8"/>
  <c r="F8" i="8"/>
  <c r="G8" i="8"/>
  <c r="F7" i="8"/>
  <c r="G7" i="8"/>
  <c r="F6" i="8"/>
  <c r="G6" i="8"/>
  <c r="F49" i="5"/>
  <c r="G49" i="5"/>
  <c r="F48" i="5"/>
  <c r="G48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G50" i="5"/>
  <c r="F22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3" i="4"/>
  <c r="F24" i="4"/>
  <c r="F25" i="4"/>
  <c r="F26" i="4"/>
  <c r="F27" i="4"/>
  <c r="F28" i="4"/>
  <c r="F29" i="4"/>
  <c r="F30" i="4"/>
  <c r="G21" i="4"/>
  <c r="G29" i="4"/>
  <c r="G25" i="4"/>
  <c r="G28" i="4"/>
  <c r="G27" i="4"/>
  <c r="G26" i="4"/>
  <c r="G24" i="4"/>
  <c r="G23" i="4"/>
  <c r="G22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30" i="4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G30" i="3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G13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F38" i="1"/>
  <c r="G38" i="1"/>
  <c r="G39" i="1"/>
  <c r="G36" i="9" l="1"/>
  <c r="G38" i="9" s="1"/>
</calcChain>
</file>

<file path=xl/sharedStrings.xml><?xml version="1.0" encoding="utf-8"?>
<sst xmlns="http://schemas.openxmlformats.org/spreadsheetml/2006/main" count="765" uniqueCount="276">
  <si>
    <t>LISTADO DE MATERIAL E INSUMOS</t>
  </si>
  <si>
    <t>No. ID</t>
  </si>
  <si>
    <t>Cantidad</t>
  </si>
  <si>
    <t>Unidad</t>
  </si>
  <si>
    <t>Descripción</t>
  </si>
  <si>
    <t>Precio Unitario</t>
  </si>
  <si>
    <t>Sub Total</t>
  </si>
  <si>
    <t>Total</t>
  </si>
  <si>
    <t>Fecha de compra</t>
  </si>
  <si>
    <t>Fecha de entrega</t>
  </si>
  <si>
    <t>Responsable</t>
  </si>
  <si>
    <t>URLEN36</t>
  </si>
  <si>
    <t>Lija negra para esmeril, grano 36</t>
  </si>
  <si>
    <t>Antonio Rosales Cruz</t>
  </si>
  <si>
    <t>URLEN50</t>
  </si>
  <si>
    <t>Lija negra para esmeril, grano 50</t>
  </si>
  <si>
    <t>URLEN80</t>
  </si>
  <si>
    <t>Lija negra para esmeril, grano 80</t>
  </si>
  <si>
    <t>AUS2741</t>
  </si>
  <si>
    <t>Lija para agua  9" X 11" G-100 Tenazit</t>
  </si>
  <si>
    <t>AUS2742</t>
  </si>
  <si>
    <t>LIJA P/AGUA 9"X11" G-120 #2742 TENAZIT</t>
  </si>
  <si>
    <t>UR143331</t>
  </si>
  <si>
    <t>Cinta sella roscas 3/4" x 7 m</t>
  </si>
  <si>
    <t>ARG9750050</t>
  </si>
  <si>
    <t>Cinta negra aislante de vinil Argos 19 mm x 18 mts</t>
  </si>
  <si>
    <t>TR45042</t>
  </si>
  <si>
    <t>Tubo CPVC, 1/2', 3 metros</t>
  </si>
  <si>
    <t>TR40081</t>
  </si>
  <si>
    <t>Tubo hidráulico PVC 1/2' RD 21, 3 metros</t>
  </si>
  <si>
    <t>TR15365</t>
  </si>
  <si>
    <t>Lona reforzada, 4 x 6 m, gris</t>
  </si>
  <si>
    <t>TR21517</t>
  </si>
  <si>
    <t>Espátula 4', flexible Pretul</t>
  </si>
  <si>
    <t>TR45414</t>
  </si>
  <si>
    <t>Codo 45° de PVC, 1/2'</t>
  </si>
  <si>
    <t>TR45429</t>
  </si>
  <si>
    <t>Adaptador macho de PVC 1/2'</t>
  </si>
  <si>
    <t>TR45432</t>
  </si>
  <si>
    <t>Adaptador hembra de PVC 1/2'</t>
  </si>
  <si>
    <t>TR45411</t>
  </si>
  <si>
    <t>Codo 90° de PVC, 1/2'</t>
  </si>
  <si>
    <t>TR45420</t>
  </si>
  <si>
    <t>Tee sencilla de PVC, 1/2'</t>
  </si>
  <si>
    <t>TR45417</t>
  </si>
  <si>
    <t>Cople de PVC, 1/2'</t>
  </si>
  <si>
    <t>TR45126</t>
  </si>
  <si>
    <t>Cople de CPVC, 1/2'</t>
  </si>
  <si>
    <t>TR45069</t>
  </si>
  <si>
    <t>Tee sencilla de CPVC, 1/2'</t>
  </si>
  <si>
    <t>TR45098</t>
  </si>
  <si>
    <t>Conector macho de CPVC 1/2'</t>
  </si>
  <si>
    <t>TR45101</t>
  </si>
  <si>
    <t>Conector hembra de CPVC 1/2'</t>
  </si>
  <si>
    <t>TR45082</t>
  </si>
  <si>
    <t>Codo 90° de CPVC, 1/2'</t>
  </si>
  <si>
    <t>TR45086</t>
  </si>
  <si>
    <t>Codo 45° de CPVC, 1/2'</t>
  </si>
  <si>
    <t>TR49569</t>
  </si>
  <si>
    <t>Cemento para CPVC, bote 500 ml</t>
  </si>
  <si>
    <t>TR42027</t>
  </si>
  <si>
    <t>Cemento azul para PVC, hasta 12', bote 500 ml</t>
  </si>
  <si>
    <t>TR11726</t>
  </si>
  <si>
    <t>Cinta doble cara de 19 mm x 10 m</t>
  </si>
  <si>
    <t>TUK114-AZUL 3/4</t>
  </si>
  <si>
    <t>CINTA MASKING TAPE 18MM 3/4 #114 AZUL</t>
  </si>
  <si>
    <t>TUK114-azul 1"</t>
  </si>
  <si>
    <t>Cinta masking tape 24 mm 1"  114azul</t>
  </si>
  <si>
    <t>TR20530</t>
  </si>
  <si>
    <t>Cinta para ducto, 50 m, Pretul</t>
  </si>
  <si>
    <t>TR21516</t>
  </si>
  <si>
    <t>Espátula 3', flexible</t>
  </si>
  <si>
    <t>SISTA MULTIPURPOSE HEALER 225ML 2773249</t>
  </si>
  <si>
    <t>RESISTOL 5000, 500 ML</t>
  </si>
  <si>
    <t>PIEZA</t>
  </si>
  <si>
    <t>CAJA DE GUANTE DE NITRILO AZUL T/L C/100</t>
  </si>
  <si>
    <t>PINTURA SEMIGLOSS BASE TINT 19 LTS</t>
  </si>
  <si>
    <t>BERELINTE BLANCO 19 LTS</t>
  </si>
  <si>
    <t>RODILLO BYP ECONOMICO 1</t>
  </si>
  <si>
    <t>EXTENSION METAL 1.50 - 3.00 MTS BYP</t>
  </si>
  <si>
    <t>FELPA PROYECTOS GENERALES 3/4</t>
  </si>
  <si>
    <t>RESANADOR PINO 500 ML</t>
  </si>
  <si>
    <t>JUEGO DE ESPATULAS PARA MASILLA, 3</t>
  </si>
  <si>
    <t>MEZCLADORA DE COCINA FLAMINGO CR</t>
  </si>
  <si>
    <t>MEZCLADORA COCINA DEPARED 9I CR</t>
  </si>
  <si>
    <t>PERCHERO 5 GANCHOS NEGRO</t>
  </si>
  <si>
    <t>RODILLERA CAPSULA BLANCA ANTIDERRAP</t>
  </si>
  <si>
    <t>CERRADURA BARRA 800 FIJA IZQUIERDA</t>
  </si>
  <si>
    <t>TORNILLO MAQ CAB RED RAN 1/4-20X1/2</t>
  </si>
  <si>
    <t>MEZCLADORA BAÑO 24IGH CR</t>
  </si>
  <si>
    <t>RESISTOL 5000 LATA DE 4 LT</t>
  </si>
  <si>
    <t>MASKING TAPE LARGA DURACION 24 X 50</t>
  </si>
  <si>
    <t>TAPA RECT CONT DUPLEX TR-0422</t>
  </si>
  <si>
    <t>ADAPTADOR HEMBRA PVC 2</t>
  </si>
  <si>
    <t>ADAPTADOR MACHO PVC 2</t>
  </si>
  <si>
    <t>PZA</t>
  </si>
  <si>
    <t>CONTACTO DUPLEX 2 POLOS</t>
  </si>
  <si>
    <t>Tornillo tipo máquina, 1/4 x 2'</t>
  </si>
  <si>
    <t>Taquete expansivo de 1/4" sin tornillo</t>
  </si>
  <si>
    <t>Arandela plana de 1/4',</t>
  </si>
  <si>
    <t>Reducción bushing de PVC, 2 x 1-1/2'</t>
  </si>
  <si>
    <t>Adaptador hembra de PVC, 2'</t>
  </si>
  <si>
    <t>CAJA DE GUANTE DE NITRILO AZUL DE 100 PZ</t>
  </si>
  <si>
    <t>PINTURA COMEX DE 19 LTS TOTAL BLANCO BRILLANTE</t>
  </si>
  <si>
    <t>GALON VINIMEX CLASICA NF MATE V4</t>
  </si>
  <si>
    <t>MARCELO LOZANO</t>
  </si>
  <si>
    <t>PINTURA SEMIGLOSS BASE PASTEL 19 LT</t>
  </si>
  <si>
    <t>ZOCLO RESIDENCIAL CAFE .07*25MTS RO</t>
  </si>
  <si>
    <t>GUARDAPOLVOS CON GOMA REFORZADA GRI</t>
  </si>
  <si>
    <t>CONT DUP SOBREPONER MARFIL LE ART</t>
  </si>
  <si>
    <t>VÁLV LLENADO PREMIUM P/SANIT ANTI-S</t>
  </si>
  <si>
    <t>VALV DUAL FLUSH ONE-PIECE BOTON SUP</t>
  </si>
  <si>
    <t>COFLEX ACERO 1/2 X 1/2 FIP P/FREGAD</t>
  </si>
  <si>
    <t>LLAVE CONTROL ROSC 13X13 90</t>
  </si>
  <si>
    <t>AZULEJERO SOLUCION TOTAL ADHE 20K.</t>
  </si>
  <si>
    <t>TABLA DE PINO #2  1x2x4 CEPILLADO 4</t>
  </si>
  <si>
    <t>CODO 90 LISO PVC 1</t>
  </si>
  <si>
    <t>ROLLO</t>
  </si>
  <si>
    <t>ADAPTADOR  MACHO PVC 1</t>
  </si>
  <si>
    <t>ADAPTADOR  HEMBRA PVC 1</t>
  </si>
  <si>
    <t>COPLE PVC 1 CEMENTADO</t>
  </si>
  <si>
    <t>TUBO PVC HID C40 1 X 1 M</t>
  </si>
  <si>
    <t>CAJA</t>
  </si>
  <si>
    <t>GUANTE DE NITRILO AZUL T/L C/100</t>
  </si>
  <si>
    <t>KIT DIAF. DOBLE FTRO. 6 lts.TZA FLUX ROY</t>
  </si>
  <si>
    <t>KIT DIAF. DOBLE FILTRO 3.8LTS MING.FLUX</t>
  </si>
  <si>
    <t>TRUPER DECAB-150, DESTAPACAÑOS DE 15M TIPO BARRENO CON MANIVELA</t>
  </si>
  <si>
    <t>KIT EMBOLO FLUX. REGULABLE</t>
  </si>
  <si>
    <t>KIT MANIJA Y PEDAL</t>
  </si>
  <si>
    <t>MANERAL P/MONOMANDO D/REGADERA E-77 CR</t>
  </si>
  <si>
    <t>CARTUCHO ARMADO GMD LAVABO</t>
  </si>
  <si>
    <t>CEPILLO DE ALAMBRE #51</t>
  </si>
  <si>
    <t>ACIDO MURIÁTICO SULTÁN 900ML</t>
  </si>
  <si>
    <t>BOMBA DESTAPACANOS 2025</t>
  </si>
  <si>
    <t>Lente de policarbonato gris 112GR</t>
  </si>
  <si>
    <t>MANIJA NOGAL RECAMARA ACERO INOX</t>
  </si>
  <si>
    <t>GRAPA CABLES REDONDOS 1/2" 10PZ</t>
  </si>
  <si>
    <t>SEGUETA BIMETALICA. 12". 24 DIENTES</t>
  </si>
  <si>
    <t>REPUESTO PARA NAVAJA CUT-6 Y CUT-6X</t>
  </si>
  <si>
    <t>CLAVIJA BLINDADA 3X15 LE ART</t>
  </si>
  <si>
    <t>MONANDO REGADERA AQUA SDESV CR</t>
  </si>
  <si>
    <t>LUBRICANTE MULTIUSOS WD-40 11 OZ.</t>
  </si>
  <si>
    <t>ABRAZADERA SIN FIN DE 3"</t>
  </si>
  <si>
    <t>DISPENSADOR AITANA NEGRO MATE</t>
  </si>
  <si>
    <t>BOQUILLA PARA LATA DE GAS ROSCADA</t>
  </si>
  <si>
    <t>POMO GAMMA RECAMARA ACERO INOX</t>
  </si>
  <si>
    <t>DISPENSADOR AITANA SILVER</t>
  </si>
  <si>
    <t>CABLE THW-LS NEGRO 12AWG 25M INDIAN</t>
  </si>
  <si>
    <t>CABLE THW-LS BLANCO 12AWG 25M INDIA</t>
  </si>
  <si>
    <t>SOLDADURA MONARCA 1/2 LIBRA SÓLIDA</t>
  </si>
  <si>
    <t>VALV LATON ESFERA 1/2 X 1/2 TUERCAS</t>
  </si>
  <si>
    <t>LATA DE GAS CON VÁLVULA ROSCADA DE</t>
  </si>
  <si>
    <t xml:space="preserve">TUBO SANITARIO DE 100X3 MM
</t>
  </si>
  <si>
    <t xml:space="preserve">CONECTOR ROSCA EXT RED SOLDABLE 1/2
</t>
  </si>
  <si>
    <t xml:space="preserve">TUBO COBRE RIG L 1/2A A  13MM X 1M
</t>
  </si>
  <si>
    <t>CEMENTO CONTACT PVC 8 OZ 250 ML AZU</t>
  </si>
  <si>
    <t xml:space="preserve">CONECT ROSCA EXT 13MM
</t>
  </si>
  <si>
    <t>CODO SANT ECOT 90-100MM CEM</t>
  </si>
  <si>
    <t>CINTA ELECTRICA 330 NEGRA 19X18</t>
  </si>
  <si>
    <t>TAPON CAPA F617  13MM 1/2 E100</t>
  </si>
  <si>
    <t>TEE COBRE 13MM</t>
  </si>
  <si>
    <t>PASTA PARA SOLDAR G-2000 60G</t>
  </si>
  <si>
    <t>CONEX TEE SANITARIA 100X100X100MM</t>
  </si>
  <si>
    <t>CODO COBRE 90 13MM</t>
  </si>
  <si>
    <t>COPLE COBR 13MM 1/2</t>
  </si>
  <si>
    <t>BULTO DE CEMENTO DE 25KG</t>
  </si>
  <si>
    <t>BULTO DE ARENA 5 DE 25KG</t>
  </si>
  <si>
    <t>TEE GALVANIZADA DE 1/2"</t>
  </si>
  <si>
    <t>TUBI PVC SANITARIO 110MM X 1 METRO</t>
  </si>
  <si>
    <t xml:space="preserve">CANDADO LAMINADO DE 40MM </t>
  </si>
  <si>
    <t>ESTAPACAÑO DRANO ULTRA GEL 2</t>
  </si>
  <si>
    <t>7503041359 258</t>
  </si>
  <si>
    <t>DESENGRASANTE</t>
  </si>
  <si>
    <t>COSTAL DE GRAVA</t>
  </si>
  <si>
    <t>AEROSOL BLANCO MATE</t>
  </si>
  <si>
    <t>PINTURA SUMMA ROJO BERMELLON LATA 4 LTO</t>
  </si>
  <si>
    <t>PAQUETE DE 100 GUANTE DE NITRILO NEGRO</t>
  </si>
  <si>
    <t>BOLSA CON 100 PIJAS DE 1/4X1”</t>
  </si>
  <si>
    <t>BULTOS DE ARENA DEL #5</t>
  </si>
  <si>
    <t>YESO (5KG)</t>
  </si>
  <si>
    <t>2515 DISCO DIAM 4 1/2CANTERA SUAVE</t>
  </si>
  <si>
    <t>TAQUETE PLASTICO BOLSA C/ 100 1/4</t>
  </si>
  <si>
    <t xml:space="preserve">PROPAQ COFLEX LAV1/2X1/2-40(AL-A40)
</t>
  </si>
  <si>
    <t xml:space="preserve">HDX Aerosol Blanco Semi Brillante 4 </t>
  </si>
  <si>
    <t xml:space="preserve">SELLA DAP ALEX PLUS BLANCO 300ML
</t>
  </si>
  <si>
    <t xml:space="preserve">PINZAS DE ELECTRICISTA PROF 8
</t>
  </si>
  <si>
    <t xml:space="preserve">REMACHADORA TRUPER RE-9
</t>
  </si>
  <si>
    <t xml:space="preserve">ARANDELA PLANA 1/4 35010
</t>
  </si>
  <si>
    <t xml:space="preserve">BROCHA HDX LA MAESTRA  4
</t>
  </si>
  <si>
    <t xml:space="preserve">PINZAS DE PUNTA Y CORTE DE 8
</t>
  </si>
  <si>
    <t xml:space="preserve">REMACHE POP BLISTER 5/32X3/8 100 PZ
</t>
  </si>
  <si>
    <t xml:space="preserve">BROCHA  POLYESTER BYP 2
</t>
  </si>
  <si>
    <t>POSTE VIALIDAD NARANJA C/BASE Y REFLRJANTE ALTURA 1.20 MTS</t>
  </si>
  <si>
    <t>CINTA AMARILLA PRECAUCION</t>
  </si>
  <si>
    <t>LISTADO DE HERRAMIENTA</t>
  </si>
  <si>
    <t>Factura</t>
  </si>
  <si>
    <t>Folio fiscal</t>
  </si>
  <si>
    <t>Servicio</t>
  </si>
  <si>
    <t>ESCALERA TIJERA ALUMINIO TIPO II 8</t>
  </si>
  <si>
    <t>4HGHII 250598</t>
  </si>
  <si>
    <t>94a08729-de52-4833-b625-76b7b5066d34</t>
  </si>
  <si>
    <t>CLARIOS</t>
  </si>
  <si>
    <t>DIABLO DE CARGA NARANJA 117.5 X 51 CM</t>
  </si>
  <si>
    <t>ESCALERA DE ALUMINIO DE TIJERA 1.83 M MARCA SCALA</t>
  </si>
  <si>
    <t>DESTORNILLADOR ELÉCTRICO 4V CON 80 PUNTAS</t>
  </si>
  <si>
    <t>CINTA MÉTRICA DE 8 M PRO</t>
  </si>
  <si>
    <t>PINZA DE BLOQUEO DE MORDAZA CURVE D</t>
  </si>
  <si>
    <t>RYOBI ROTOMARTILLO DE 1/2 PULGADA</t>
  </si>
  <si>
    <t>JUEGO DE DESARMADORES DE 15 PIEZAS MARCA HUSKY</t>
  </si>
  <si>
    <t>RYOBI ESMERILADORA DE 4 1/2</t>
  </si>
  <si>
    <t>PERICA LLAVE AJUSTABLE DE 12 PULGADAS ACERO HUSKY</t>
  </si>
  <si>
    <t>ALICATE DE 12" DE AJUSTE RÁPIDO MARCA RYOBI</t>
  </si>
  <si>
    <t>JGO. 26 PZAS LLAVES ALLEN LAR IN/MM MARCA HUSKY</t>
  </si>
  <si>
    <t>JGO. 9 PZAS LLAVES TORX TIPO L MARCA HUSKY</t>
  </si>
  <si>
    <t>LLAVE PARA TUBO DE 12 PULGADAS ACERO HUSKY</t>
  </si>
  <si>
    <t>MULTÍMETRO PARA MANTENIMIENTO PROFESIONAL MARCA TRUPER</t>
  </si>
  <si>
    <t>NAVAJA TRUPER ALMA MET 6 CUT-6X</t>
  </si>
  <si>
    <t>JUEGO DE BROCAS PARA CONCRETO Y METAL 11 PIEZAS MARCA TRUPER</t>
  </si>
  <si>
    <t>ORGANIZADOR CON 17 COMPARTIMENTOS</t>
  </si>
  <si>
    <t>FORMON P/MDRA THRIFTY 1/2 641607 STANLEY</t>
  </si>
  <si>
    <t>ARCO P/SEGUETA SEMIPROF 12 STANLEY</t>
  </si>
  <si>
    <t>PROBADOR CORRIENTE PROCO-14 TRUPER</t>
  </si>
  <si>
    <t>FORMON 1/4MANGO PLAST ALTO IMPACTO</t>
  </si>
  <si>
    <t>SEGUETA BIMETALICA 24 DPP 12</t>
  </si>
  <si>
    <t>MARTILLO PERFORADOR BOSCH GBH 2-24 D 820W 127V EN MALETÍN</t>
  </si>
  <si>
    <t>3HGHIE 467944</t>
  </si>
  <si>
    <t>217552FF-FC44-45E7-BEBC-554B19D69D1D</t>
  </si>
  <si>
    <t>JUEGO DE BROCAS Y CINCELES SDS PLUS 65.3 X 24.2 X 103.2 CM ACERO DEWALT 15 PIEZAS</t>
  </si>
  <si>
    <t>CONO NARANJA PREVENTIVO DE 71 CM</t>
  </si>
  <si>
    <t>3EC0A98B-236D-401D-B9FE-F82A7965AB26</t>
  </si>
  <si>
    <t>TRUPER DECAB-150 DESTAPACAÑOS DE 15M TIPO BARRENO</t>
  </si>
  <si>
    <t>JUEGO DE RASH Y DADOS</t>
  </si>
  <si>
    <t>CARRETILLA</t>
  </si>
  <si>
    <t>DIABLITOS</t>
  </si>
  <si>
    <t>PALAS</t>
  </si>
  <si>
    <t>TAMBOS</t>
  </si>
  <si>
    <t>CONOS DE 71 CM</t>
  </si>
  <si>
    <t>CUCHARA DE ALBAÑIL</t>
  </si>
  <si>
    <t>DISPENSADOR JOFEL PARA PAPEL SECANTE DE MANOS</t>
  </si>
  <si>
    <t>ZOCLO INSTITUCIONAL CAFÉ 10CMX25MTS</t>
  </si>
  <si>
    <t>FIJA PUERTA VEKER 5 1/2''</t>
  </si>
  <si>
    <t>ROCIADOR PROFESIONAL</t>
  </si>
  <si>
    <t>MECANISMO COERRE LLAVE RET.2</t>
  </si>
  <si>
    <t>EMBOLO FLUX.6 LPF AUTOLIMIMPIEZA</t>
  </si>
  <si>
    <t>ELECTROVALVULA 6V 1/2</t>
  </si>
  <si>
    <t>PIEZAS DE ACRILICO BLANCO</t>
  </si>
  <si>
    <t>P000000129</t>
  </si>
  <si>
    <t>BROCHA POLYESTER BYP 3"</t>
  </si>
  <si>
    <t>RODILLOS DE 9" BYP</t>
  </si>
  <si>
    <t>PORTARROLLO FUTURA MINI SILVER</t>
  </si>
  <si>
    <t>DISPENSADOR AITANA NEGRO MATE (PARA JABON LIQUIDO)</t>
  </si>
  <si>
    <t>FLOTADOR #5 P/TINACO C/VARILLA</t>
  </si>
  <si>
    <t>TRAMPA-BOTE SALIDA CORRUGADA P/LAVABO</t>
  </si>
  <si>
    <t>CAJAS DE PLAFON 0.61X0.61 FISSURED</t>
  </si>
  <si>
    <t>THINNER ESTANDAR 1L</t>
  </si>
  <si>
    <t>PIJAS PARA TABLA ROCA 6X2 100PZ</t>
  </si>
  <si>
    <t>TUBO LED T5 G5 15W 6500K 120CM</t>
  </si>
  <si>
    <t>LLAVE MEZCLADORA PARA LAVABO CROMADO</t>
  </si>
  <si>
    <t>CANDADO ACERO 50 MM GANCHO CORTO AA</t>
  </si>
  <si>
    <t>Jorge Alberto Dominguez Vazquez</t>
  </si>
  <si>
    <t>PASADOR VEKER GIRATORIO NS</t>
  </si>
  <si>
    <t>VÁLVULA DE LLENADO 3/4 DE PULGADA NEGRO ROTOPLAS</t>
  </si>
  <si>
    <t>TOTAL</t>
  </si>
  <si>
    <t>PRESUPUESTO</t>
  </si>
  <si>
    <t>DISPONIBLE</t>
  </si>
  <si>
    <t>TAPA PARA CAJA CHALUPA CIEGA</t>
  </si>
  <si>
    <t>APAGADORES DE 2 CONTACTOS CON TAPA</t>
  </si>
  <si>
    <t>APAGADORES DE 1 CONTACTO CON TAPA</t>
  </si>
  <si>
    <t>ESPUMA POLIURETANO MULTIUSOS 300ML</t>
  </si>
  <si>
    <t>PLAFON P/TECHO RADAR CP OC 2X4</t>
  </si>
  <si>
    <t>CAJAS</t>
  </si>
  <si>
    <t>LLAVE MEZCLADORA PARA LAVABO CROMADA</t>
  </si>
  <si>
    <t>INTERR SENC C/PLACA 3P SCH MAR</t>
  </si>
  <si>
    <t>MENSULA AMERICANA #6 BLANCO 25X31CM</t>
  </si>
  <si>
    <t>MEZCLADORA COCINA TAURO 8I CR</t>
  </si>
  <si>
    <t>CONTRACANASTA FACIL INSTAL INOX 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</si>
</sst>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0" fillId="0" borderId="3" xfId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4" fontId="2" fillId="3" borderId="4" xfId="0" applyNumberFormat="1" applyFont="1" applyFill="1" applyBorder="1"/>
    <xf numFmtId="0" fontId="2" fillId="0" borderId="0" xfId="0" applyFont="1"/>
    <xf numFmtId="0" fontId="0" fillId="0" borderId="5" xfId="0" applyBorder="1" applyAlignment="1">
      <alignment horizontal="center"/>
    </xf>
    <xf numFmtId="44" fontId="0" fillId="0" borderId="5" xfId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5" xfId="1" applyFont="1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44" fontId="0" fillId="0" borderId="3" xfId="1" applyFont="1" applyBorder="1" applyAlignment="1">
      <alignment horizontal="left" vertical="center"/>
    </xf>
    <xf numFmtId="44" fontId="2" fillId="3" borderId="5" xfId="0" applyNumberFormat="1" applyFont="1" applyFill="1" applyBorder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Border="1"/>
    <xf numFmtId="44" fontId="0" fillId="0" borderId="1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3" borderId="1" xfId="0" applyNumberFormat="1" applyFont="1" applyFill="1" applyBorder="1"/>
    <xf numFmtId="44" fontId="0" fillId="0" borderId="0" xfId="0" applyNumberFormat="1"/>
    <xf numFmtId="44" fontId="0" fillId="0" borderId="1" xfId="1" applyFont="1" applyFill="1" applyBorder="1" applyAlignment="1">
      <alignment horizontal="center" vertical="center"/>
    </xf>
    <xf numFmtId="44" fontId="0" fillId="0" borderId="0" xfId="1" applyFont="1"/>
    <xf numFmtId="0" fontId="3" fillId="0" borderId="0" xfId="0" applyFont="1" applyAlignment="1">
      <alignment vertical="center"/>
    </xf>
    <xf numFmtId="44" fontId="0" fillId="0" borderId="1" xfId="1" applyFont="1" applyFill="1" applyBorder="1"/>
    <xf numFmtId="44" fontId="0" fillId="0" borderId="1" xfId="0" applyNumberFormat="1" applyBorder="1"/>
    <xf numFmtId="44" fontId="0" fillId="0" borderId="0" xfId="1" applyFont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4" fontId="0" fillId="4" borderId="1" xfId="1" applyFont="1" applyFill="1" applyBorder="1"/>
    <xf numFmtId="14" fontId="0" fillId="4" borderId="1" xfId="0" applyNumberFormat="1" applyFill="1" applyBorder="1" applyAlignment="1">
      <alignment horizontal="center" vertical="center"/>
    </xf>
    <xf numFmtId="44" fontId="2" fillId="0" borderId="1" xfId="1" applyFont="1" applyFill="1" applyBorder="1"/>
    <xf numFmtId="44" fontId="2" fillId="0" borderId="1" xfId="0" applyNumberFormat="1" applyFont="1" applyBorder="1"/>
    <xf numFmtId="0" fontId="2" fillId="4" borderId="10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44" fontId="0" fillId="0" borderId="13" xfId="1" applyFont="1" applyBorder="1"/>
    <xf numFmtId="44" fontId="0" fillId="0" borderId="13" xfId="1" applyFont="1" applyFill="1" applyBorder="1"/>
    <xf numFmtId="14" fontId="0" fillId="0" borderId="13" xfId="0" applyNumberFormat="1" applyBorder="1" applyAlignment="1">
      <alignment horizontal="center"/>
    </xf>
    <xf numFmtId="0" fontId="0" fillId="0" borderId="14" xfId="0" applyBorder="1"/>
    <xf numFmtId="0" fontId="2" fillId="4" borderId="1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44" fontId="0" fillId="4" borderId="5" xfId="1" applyFont="1" applyFill="1" applyBorder="1"/>
    <xf numFmtId="14" fontId="0" fillId="4" borderId="5" xfId="0" applyNumberForma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4" fontId="2" fillId="2" borderId="18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19051</xdr:rowOff>
    </xdr:from>
    <xdr:to>
      <xdr:col>1</xdr:col>
      <xdr:colOff>476250</xdr:colOff>
      <xdr:row>3</xdr:row>
      <xdr:rowOff>155341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1593CC-3172-4F1B-9E38-6672C7277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19076"/>
          <a:ext cx="942975" cy="51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1CCB-684F-4ACE-BA39-4E8EB43584DE}">
  <dimension ref="A1:M43"/>
  <sheetViews>
    <sheetView showGridLines="0" topLeftCell="A16" workbookViewId="0">
      <selection activeCell="D40" sqref="D40"/>
    </sheetView>
  </sheetViews>
  <sheetFormatPr baseColWidth="10" defaultColWidth="10.7109375" defaultRowHeight="15" x14ac:dyDescent="0.25"/>
  <cols>
    <col min="1" max="1" width="9" bestFit="1" customWidth="1"/>
    <col min="2" max="2" width="8.85546875" bestFit="1" customWidth="1"/>
    <col min="3" max="3" width="7.42578125" bestFit="1" customWidth="1"/>
    <col min="4" max="4" width="79.7109375" bestFit="1" customWidth="1"/>
    <col min="5" max="5" width="14.28515625" hidden="1" customWidth="1"/>
    <col min="6" max="7" width="10.5703125" hidden="1" customWidth="1"/>
    <col min="8" max="8" width="15.28515625" hidden="1" customWidth="1"/>
    <col min="9" max="9" width="40" hidden="1" customWidth="1"/>
    <col min="10" max="10" width="15.85546875" hidden="1" customWidth="1"/>
    <col min="11" max="11" width="16.28515625" hidden="1" customWidth="1"/>
    <col min="12" max="12" width="8.42578125" hidden="1" customWidth="1"/>
    <col min="13" max="13" width="19.7109375" hidden="1" customWidth="1"/>
  </cols>
  <sheetData>
    <row r="1" spans="1:13" ht="28.5" x14ac:dyDescent="0.25">
      <c r="B1" s="69" t="s">
        <v>194</v>
      </c>
      <c r="C1" s="69"/>
      <c r="D1" s="69"/>
      <c r="E1" s="35"/>
      <c r="F1" s="35"/>
      <c r="G1" s="35"/>
      <c r="H1" s="35"/>
      <c r="I1" s="35"/>
      <c r="J1" s="35"/>
      <c r="K1" s="35"/>
      <c r="L1" s="35"/>
      <c r="M1" s="35"/>
    </row>
    <row r="2" spans="1:13" ht="28.5" x14ac:dyDescent="0.25">
      <c r="A2" s="35"/>
      <c r="B2" s="69"/>
      <c r="C2" s="69"/>
      <c r="D2" s="69"/>
      <c r="E2" s="35"/>
      <c r="F2" s="35"/>
      <c r="G2" s="35"/>
      <c r="H2" s="35"/>
      <c r="I2" s="35"/>
      <c r="J2" s="35"/>
      <c r="K2" s="35"/>
      <c r="L2" s="35"/>
      <c r="M2" s="35"/>
    </row>
    <row r="3" spans="1:13" ht="28.5" x14ac:dyDescent="0.25">
      <c r="A3" s="35"/>
      <c r="B3" s="69"/>
      <c r="C3" s="69"/>
      <c r="D3" s="69"/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25">
      <c r="A4" s="20"/>
      <c r="B4" s="20"/>
      <c r="C4" s="20"/>
      <c r="D4" s="19"/>
      <c r="E4" s="20"/>
      <c r="F4" s="20"/>
      <c r="G4" s="20"/>
      <c r="H4" s="20"/>
      <c r="I4" s="20"/>
      <c r="J4" s="20"/>
      <c r="K4" s="20"/>
      <c r="L4" s="20"/>
      <c r="M4" s="20"/>
    </row>
    <row r="5" spans="1:13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195</v>
      </c>
      <c r="I5" s="1" t="s">
        <v>196</v>
      </c>
      <c r="J5" s="1" t="s">
        <v>8</v>
      </c>
      <c r="K5" s="1" t="s">
        <v>9</v>
      </c>
      <c r="L5" s="1" t="s">
        <v>197</v>
      </c>
      <c r="M5" s="1" t="s">
        <v>10</v>
      </c>
    </row>
    <row r="6" spans="1:13" x14ac:dyDescent="0.25">
      <c r="A6" s="2">
        <v>400219</v>
      </c>
      <c r="B6" s="2">
        <v>1</v>
      </c>
      <c r="C6" s="2" t="s">
        <v>74</v>
      </c>
      <c r="D6" s="3" t="s">
        <v>198</v>
      </c>
      <c r="E6" s="4">
        <v>2374.1799999999998</v>
      </c>
      <c r="F6" s="4">
        <f>+E6*B6</f>
        <v>2374.1799999999998</v>
      </c>
      <c r="G6" s="4">
        <f>+F6*1.16</f>
        <v>2754.0487999999996</v>
      </c>
      <c r="H6" s="4" t="s">
        <v>199</v>
      </c>
      <c r="I6" s="4" t="s">
        <v>200</v>
      </c>
      <c r="J6" s="5">
        <v>45715</v>
      </c>
      <c r="K6" s="5">
        <v>45716</v>
      </c>
      <c r="L6" s="2" t="s">
        <v>201</v>
      </c>
      <c r="M6" s="2" t="s">
        <v>13</v>
      </c>
    </row>
    <row r="7" spans="1:13" x14ac:dyDescent="0.25">
      <c r="A7" s="2">
        <v>401671</v>
      </c>
      <c r="B7" s="2">
        <v>1</v>
      </c>
      <c r="C7" s="2" t="s">
        <v>74</v>
      </c>
      <c r="D7" s="3" t="s">
        <v>202</v>
      </c>
      <c r="E7" s="4">
        <v>1381.29</v>
      </c>
      <c r="F7" s="4">
        <f t="shared" ref="F7:F29" si="0">+E7*B7</f>
        <v>1381.29</v>
      </c>
      <c r="G7" s="4">
        <f t="shared" ref="G7:G29" si="1">+F7*1.16</f>
        <v>1602.2963999999999</v>
      </c>
      <c r="H7" s="4" t="s">
        <v>199</v>
      </c>
      <c r="I7" s="4" t="s">
        <v>200</v>
      </c>
      <c r="J7" s="5">
        <v>45715</v>
      </c>
      <c r="K7" s="5">
        <v>45716</v>
      </c>
      <c r="L7" s="2" t="s">
        <v>201</v>
      </c>
      <c r="M7" s="2" t="s">
        <v>13</v>
      </c>
    </row>
    <row r="8" spans="1:13" x14ac:dyDescent="0.25">
      <c r="A8" s="2">
        <v>109454</v>
      </c>
      <c r="B8" s="2">
        <v>1</v>
      </c>
      <c r="C8" s="2" t="s">
        <v>74</v>
      </c>
      <c r="D8" s="3" t="s">
        <v>203</v>
      </c>
      <c r="E8" s="4">
        <v>1104.19</v>
      </c>
      <c r="F8" s="4">
        <f t="shared" si="0"/>
        <v>1104.19</v>
      </c>
      <c r="G8" s="4">
        <f t="shared" si="1"/>
        <v>1280.8604</v>
      </c>
      <c r="H8" s="4" t="s">
        <v>199</v>
      </c>
      <c r="I8" s="4" t="s">
        <v>200</v>
      </c>
      <c r="J8" s="5">
        <v>45715</v>
      </c>
      <c r="K8" s="5">
        <v>45716</v>
      </c>
      <c r="L8" s="2" t="s">
        <v>201</v>
      </c>
      <c r="M8" s="2" t="s">
        <v>13</v>
      </c>
    </row>
    <row r="9" spans="1:13" x14ac:dyDescent="0.25">
      <c r="A9" s="2">
        <v>145339</v>
      </c>
      <c r="B9" s="2">
        <v>1</v>
      </c>
      <c r="C9" s="2" t="s">
        <v>74</v>
      </c>
      <c r="D9" s="3" t="s">
        <v>204</v>
      </c>
      <c r="E9" s="4">
        <v>843.98</v>
      </c>
      <c r="F9" s="4">
        <f t="shared" si="0"/>
        <v>843.98</v>
      </c>
      <c r="G9" s="4">
        <f t="shared" si="1"/>
        <v>979.01679999999999</v>
      </c>
      <c r="H9" s="4" t="s">
        <v>199</v>
      </c>
      <c r="I9" s="4" t="s">
        <v>200</v>
      </c>
      <c r="J9" s="5">
        <v>45715</v>
      </c>
      <c r="K9" s="5">
        <v>45716</v>
      </c>
      <c r="L9" s="2" t="s">
        <v>201</v>
      </c>
      <c r="M9" s="2" t="s">
        <v>13</v>
      </c>
    </row>
    <row r="10" spans="1:13" x14ac:dyDescent="0.25">
      <c r="A10" s="2">
        <v>305866</v>
      </c>
      <c r="B10" s="2">
        <v>5</v>
      </c>
      <c r="C10" s="2" t="s">
        <v>74</v>
      </c>
      <c r="D10" s="3" t="s">
        <v>205</v>
      </c>
      <c r="E10" s="4">
        <v>142.78</v>
      </c>
      <c r="F10" s="4">
        <f t="shared" si="0"/>
        <v>713.9</v>
      </c>
      <c r="G10" s="4">
        <f t="shared" si="1"/>
        <v>828.12399999999991</v>
      </c>
      <c r="H10" s="4" t="s">
        <v>199</v>
      </c>
      <c r="I10" s="4" t="s">
        <v>200</v>
      </c>
      <c r="J10" s="5">
        <v>45715</v>
      </c>
      <c r="K10" s="5">
        <v>45716</v>
      </c>
      <c r="L10" s="2" t="s">
        <v>201</v>
      </c>
      <c r="M10" s="2" t="s">
        <v>13</v>
      </c>
    </row>
    <row r="11" spans="1:13" x14ac:dyDescent="0.25">
      <c r="A11" s="2">
        <v>203721</v>
      </c>
      <c r="B11" s="2">
        <v>2</v>
      </c>
      <c r="C11" s="2" t="s">
        <v>74</v>
      </c>
      <c r="D11" s="3" t="s">
        <v>206</v>
      </c>
      <c r="E11" s="4">
        <v>342.17</v>
      </c>
      <c r="F11" s="4">
        <f t="shared" si="0"/>
        <v>684.34</v>
      </c>
      <c r="G11" s="4">
        <f t="shared" si="1"/>
        <v>793.83439999999996</v>
      </c>
      <c r="H11" s="4" t="s">
        <v>199</v>
      </c>
      <c r="I11" s="4" t="s">
        <v>200</v>
      </c>
      <c r="J11" s="5">
        <v>45715</v>
      </c>
      <c r="K11" s="5">
        <v>45716</v>
      </c>
      <c r="L11" s="2" t="s">
        <v>201</v>
      </c>
      <c r="M11" s="2" t="s">
        <v>13</v>
      </c>
    </row>
    <row r="12" spans="1:13" x14ac:dyDescent="0.25">
      <c r="A12" s="2">
        <v>600022</v>
      </c>
      <c r="B12" s="2">
        <v>1</v>
      </c>
      <c r="C12" s="2" t="s">
        <v>74</v>
      </c>
      <c r="D12" s="3" t="s">
        <v>207</v>
      </c>
      <c r="E12" s="4">
        <v>629.4</v>
      </c>
      <c r="F12" s="4">
        <f t="shared" si="0"/>
        <v>629.4</v>
      </c>
      <c r="G12" s="4">
        <f t="shared" si="1"/>
        <v>730.10399999999993</v>
      </c>
      <c r="H12" s="4" t="s">
        <v>199</v>
      </c>
      <c r="I12" s="4" t="s">
        <v>200</v>
      </c>
      <c r="J12" s="5">
        <v>45715</v>
      </c>
      <c r="K12" s="5">
        <v>45716</v>
      </c>
      <c r="L12" s="2" t="s">
        <v>201</v>
      </c>
      <c r="M12" s="2" t="s">
        <v>13</v>
      </c>
    </row>
    <row r="13" spans="1:13" x14ac:dyDescent="0.25">
      <c r="A13" s="2">
        <v>109898</v>
      </c>
      <c r="B13" s="2">
        <v>1</v>
      </c>
      <c r="C13" s="2" t="s">
        <v>74</v>
      </c>
      <c r="D13" s="3" t="s">
        <v>208</v>
      </c>
      <c r="E13" s="4">
        <v>620.95000000000005</v>
      </c>
      <c r="F13" s="4">
        <f t="shared" si="0"/>
        <v>620.95000000000005</v>
      </c>
      <c r="G13" s="4">
        <f t="shared" si="1"/>
        <v>720.30200000000002</v>
      </c>
      <c r="H13" s="4" t="s">
        <v>199</v>
      </c>
      <c r="I13" s="4" t="s">
        <v>200</v>
      </c>
      <c r="J13" s="5">
        <v>45715</v>
      </c>
      <c r="K13" s="5">
        <v>45716</v>
      </c>
      <c r="L13" s="2" t="s">
        <v>201</v>
      </c>
      <c r="M13" s="2" t="s">
        <v>13</v>
      </c>
    </row>
    <row r="14" spans="1:13" x14ac:dyDescent="0.25">
      <c r="A14" s="2">
        <v>103116</v>
      </c>
      <c r="B14" s="2">
        <v>1</v>
      </c>
      <c r="C14" s="2" t="s">
        <v>74</v>
      </c>
      <c r="D14" s="3" t="s">
        <v>209</v>
      </c>
      <c r="E14" s="4">
        <v>590.53</v>
      </c>
      <c r="F14" s="4">
        <f t="shared" si="0"/>
        <v>590.53</v>
      </c>
      <c r="G14" s="4">
        <f t="shared" si="1"/>
        <v>685.01479999999992</v>
      </c>
      <c r="H14" s="4" t="s">
        <v>199</v>
      </c>
      <c r="I14" s="4" t="s">
        <v>200</v>
      </c>
      <c r="J14" s="5">
        <v>45715</v>
      </c>
      <c r="K14" s="5">
        <v>45716</v>
      </c>
      <c r="L14" s="2" t="s">
        <v>201</v>
      </c>
      <c r="M14" s="2" t="s">
        <v>13</v>
      </c>
    </row>
    <row r="15" spans="1:13" x14ac:dyDescent="0.25">
      <c r="A15" s="2">
        <v>128373</v>
      </c>
      <c r="B15" s="2">
        <v>2</v>
      </c>
      <c r="C15" s="2" t="s">
        <v>74</v>
      </c>
      <c r="D15" s="3" t="s">
        <v>210</v>
      </c>
      <c r="E15" s="4">
        <v>283.01</v>
      </c>
      <c r="F15" s="4">
        <f t="shared" si="0"/>
        <v>566.02</v>
      </c>
      <c r="G15" s="4">
        <f t="shared" si="1"/>
        <v>656.58319999999992</v>
      </c>
      <c r="H15" s="4" t="s">
        <v>199</v>
      </c>
      <c r="I15" s="4" t="s">
        <v>200</v>
      </c>
      <c r="J15" s="5">
        <v>45715</v>
      </c>
      <c r="K15" s="5">
        <v>45716</v>
      </c>
      <c r="L15" s="2" t="s">
        <v>201</v>
      </c>
      <c r="M15" s="2" t="s">
        <v>13</v>
      </c>
    </row>
    <row r="16" spans="1:13" x14ac:dyDescent="0.25">
      <c r="A16" s="2">
        <v>203718</v>
      </c>
      <c r="B16" s="2">
        <v>1</v>
      </c>
      <c r="C16" s="2" t="s">
        <v>74</v>
      </c>
      <c r="D16" s="3" t="s">
        <v>211</v>
      </c>
      <c r="E16" s="4">
        <v>468.88</v>
      </c>
      <c r="F16" s="4">
        <f t="shared" si="0"/>
        <v>468.88</v>
      </c>
      <c r="G16" s="4">
        <f t="shared" si="1"/>
        <v>543.9008</v>
      </c>
      <c r="H16" s="4" t="s">
        <v>199</v>
      </c>
      <c r="I16" s="4" t="s">
        <v>200</v>
      </c>
      <c r="J16" s="5">
        <v>45715</v>
      </c>
      <c r="K16" s="5">
        <v>45716</v>
      </c>
      <c r="L16" s="2" t="s">
        <v>201</v>
      </c>
      <c r="M16" s="2" t="s">
        <v>13</v>
      </c>
    </row>
    <row r="17" spans="1:13" x14ac:dyDescent="0.25">
      <c r="A17" s="2">
        <v>127897</v>
      </c>
      <c r="B17" s="2">
        <v>1</v>
      </c>
      <c r="C17" s="2" t="s">
        <v>74</v>
      </c>
      <c r="D17" s="3" t="s">
        <v>212</v>
      </c>
      <c r="E17" s="4">
        <v>367.5</v>
      </c>
      <c r="F17" s="4">
        <f t="shared" si="0"/>
        <v>367.5</v>
      </c>
      <c r="G17" s="4">
        <f t="shared" si="1"/>
        <v>426.29999999999995</v>
      </c>
      <c r="H17" s="4" t="s">
        <v>199</v>
      </c>
      <c r="I17" s="4" t="s">
        <v>200</v>
      </c>
      <c r="J17" s="5">
        <v>45715</v>
      </c>
      <c r="K17" s="5">
        <v>45716</v>
      </c>
      <c r="L17" s="2" t="s">
        <v>201</v>
      </c>
      <c r="M17" s="2" t="s">
        <v>13</v>
      </c>
    </row>
    <row r="18" spans="1:13" x14ac:dyDescent="0.25">
      <c r="A18" s="2">
        <v>149797</v>
      </c>
      <c r="B18" s="2">
        <v>1</v>
      </c>
      <c r="C18" s="2" t="s">
        <v>74</v>
      </c>
      <c r="D18" s="3" t="s">
        <v>213</v>
      </c>
      <c r="E18" s="4">
        <v>333.71</v>
      </c>
      <c r="F18" s="4">
        <f t="shared" si="0"/>
        <v>333.71</v>
      </c>
      <c r="G18" s="4">
        <f t="shared" si="1"/>
        <v>387.10359999999997</v>
      </c>
      <c r="H18" s="4" t="s">
        <v>199</v>
      </c>
      <c r="I18" s="4" t="s">
        <v>200</v>
      </c>
      <c r="J18" s="5">
        <v>45715</v>
      </c>
      <c r="K18" s="5">
        <v>45716</v>
      </c>
      <c r="L18" s="2" t="s">
        <v>201</v>
      </c>
      <c r="M18" s="2" t="s">
        <v>13</v>
      </c>
    </row>
    <row r="19" spans="1:13" x14ac:dyDescent="0.25">
      <c r="A19" s="2">
        <v>128367</v>
      </c>
      <c r="B19" s="2">
        <v>1</v>
      </c>
      <c r="C19" s="2" t="s">
        <v>74</v>
      </c>
      <c r="D19" s="3" t="s">
        <v>214</v>
      </c>
      <c r="E19" s="4">
        <v>303.29000000000002</v>
      </c>
      <c r="F19" s="4">
        <f t="shared" si="0"/>
        <v>303.29000000000002</v>
      </c>
      <c r="G19" s="4">
        <f t="shared" si="1"/>
        <v>351.81639999999999</v>
      </c>
      <c r="H19" s="4" t="s">
        <v>199</v>
      </c>
      <c r="I19" s="4" t="s">
        <v>200</v>
      </c>
      <c r="J19" s="5">
        <v>45715</v>
      </c>
      <c r="K19" s="5">
        <v>45716</v>
      </c>
      <c r="L19" s="2" t="s">
        <v>201</v>
      </c>
      <c r="M19" s="2" t="s">
        <v>13</v>
      </c>
    </row>
    <row r="20" spans="1:13" x14ac:dyDescent="0.25">
      <c r="A20" s="2">
        <v>159693</v>
      </c>
      <c r="B20" s="2">
        <v>1</v>
      </c>
      <c r="C20" s="2" t="s">
        <v>74</v>
      </c>
      <c r="D20" s="3" t="s">
        <v>215</v>
      </c>
      <c r="E20" s="4">
        <v>294.83999999999997</v>
      </c>
      <c r="F20" s="4">
        <f t="shared" si="0"/>
        <v>294.83999999999997</v>
      </c>
      <c r="G20" s="4">
        <f t="shared" si="1"/>
        <v>342.01439999999997</v>
      </c>
      <c r="H20" s="4" t="s">
        <v>199</v>
      </c>
      <c r="I20" s="4" t="s">
        <v>200</v>
      </c>
      <c r="J20" s="5">
        <v>45715</v>
      </c>
      <c r="K20" s="5">
        <v>45716</v>
      </c>
      <c r="L20" s="2" t="s">
        <v>201</v>
      </c>
      <c r="M20" s="2" t="s">
        <v>13</v>
      </c>
    </row>
    <row r="21" spans="1:13" x14ac:dyDescent="0.25">
      <c r="A21" s="2">
        <v>678203</v>
      </c>
      <c r="B21" s="2">
        <v>4</v>
      </c>
      <c r="C21" s="2" t="s">
        <v>74</v>
      </c>
      <c r="D21" s="3" t="s">
        <v>216</v>
      </c>
      <c r="E21" s="4">
        <v>57.73</v>
      </c>
      <c r="F21" s="4">
        <f t="shared" si="0"/>
        <v>230.92</v>
      </c>
      <c r="G21" s="4">
        <f t="shared" si="1"/>
        <v>267.86719999999997</v>
      </c>
      <c r="H21" s="4" t="s">
        <v>199</v>
      </c>
      <c r="I21" s="4" t="s">
        <v>200</v>
      </c>
      <c r="J21" s="5">
        <v>45715</v>
      </c>
      <c r="K21" s="5">
        <v>45716</v>
      </c>
      <c r="L21" s="2" t="s">
        <v>201</v>
      </c>
      <c r="M21" s="2" t="s">
        <v>13</v>
      </c>
    </row>
    <row r="22" spans="1:13" x14ac:dyDescent="0.25">
      <c r="A22" s="2">
        <v>192936</v>
      </c>
      <c r="B22" s="2">
        <v>1</v>
      </c>
      <c r="C22" s="2" t="s">
        <v>74</v>
      </c>
      <c r="D22" s="3" t="s">
        <v>217</v>
      </c>
      <c r="E22" s="4">
        <v>215.43</v>
      </c>
      <c r="F22" s="4">
        <f t="shared" si="0"/>
        <v>215.43</v>
      </c>
      <c r="G22" s="4">
        <f t="shared" si="1"/>
        <v>249.89879999999999</v>
      </c>
      <c r="H22" s="4" t="s">
        <v>199</v>
      </c>
      <c r="I22" s="4" t="s">
        <v>200</v>
      </c>
      <c r="J22" s="5">
        <v>45715</v>
      </c>
      <c r="K22" s="5">
        <v>45716</v>
      </c>
      <c r="L22" s="2" t="s">
        <v>201</v>
      </c>
      <c r="M22" s="2" t="s">
        <v>13</v>
      </c>
    </row>
    <row r="23" spans="1:13" x14ac:dyDescent="0.25">
      <c r="A23" s="2">
        <v>104107</v>
      </c>
      <c r="B23" s="2">
        <v>1</v>
      </c>
      <c r="C23" s="2" t="s">
        <v>74</v>
      </c>
      <c r="D23" s="3" t="s">
        <v>218</v>
      </c>
      <c r="E23" s="4">
        <v>176.57</v>
      </c>
      <c r="F23" s="4">
        <f t="shared" si="0"/>
        <v>176.57</v>
      </c>
      <c r="G23" s="4">
        <f t="shared" si="1"/>
        <v>204.82119999999998</v>
      </c>
      <c r="H23" s="4" t="s">
        <v>199</v>
      </c>
      <c r="I23" s="4" t="s">
        <v>200</v>
      </c>
      <c r="J23" s="5">
        <v>45715</v>
      </c>
      <c r="K23" s="5">
        <v>45716</v>
      </c>
      <c r="L23" s="2" t="s">
        <v>201</v>
      </c>
      <c r="M23" s="2" t="s">
        <v>13</v>
      </c>
    </row>
    <row r="24" spans="1:13" x14ac:dyDescent="0.25">
      <c r="A24" s="2">
        <v>464663</v>
      </c>
      <c r="B24" s="2">
        <v>1</v>
      </c>
      <c r="C24" s="2" t="s">
        <v>74</v>
      </c>
      <c r="D24" s="3" t="s">
        <v>219</v>
      </c>
      <c r="E24" s="4">
        <v>134.33000000000001</v>
      </c>
      <c r="F24" s="4">
        <f t="shared" si="0"/>
        <v>134.33000000000001</v>
      </c>
      <c r="G24" s="4">
        <f t="shared" si="1"/>
        <v>155.8228</v>
      </c>
      <c r="H24" s="4" t="s">
        <v>199</v>
      </c>
      <c r="I24" s="4" t="s">
        <v>200</v>
      </c>
      <c r="J24" s="5">
        <v>45715</v>
      </c>
      <c r="K24" s="5">
        <v>45716</v>
      </c>
      <c r="L24" s="2" t="s">
        <v>201</v>
      </c>
      <c r="M24" s="2" t="s">
        <v>13</v>
      </c>
    </row>
    <row r="25" spans="1:13" x14ac:dyDescent="0.25">
      <c r="A25" s="2">
        <v>608089</v>
      </c>
      <c r="B25" s="2">
        <v>1</v>
      </c>
      <c r="C25" s="2" t="s">
        <v>74</v>
      </c>
      <c r="D25" s="3" t="s">
        <v>220</v>
      </c>
      <c r="E25" s="4">
        <v>108.99</v>
      </c>
      <c r="F25" s="4">
        <f t="shared" si="0"/>
        <v>108.99</v>
      </c>
      <c r="G25" s="4">
        <f t="shared" si="1"/>
        <v>126.42839999999998</v>
      </c>
      <c r="H25" s="4" t="s">
        <v>199</v>
      </c>
      <c r="I25" s="4" t="s">
        <v>200</v>
      </c>
      <c r="J25" s="5">
        <v>45715</v>
      </c>
      <c r="K25" s="5">
        <v>45716</v>
      </c>
      <c r="L25" s="2" t="s">
        <v>201</v>
      </c>
      <c r="M25" s="2" t="s">
        <v>13</v>
      </c>
    </row>
    <row r="26" spans="1:13" x14ac:dyDescent="0.25">
      <c r="A26" s="2">
        <v>638019</v>
      </c>
      <c r="B26" s="2">
        <v>5</v>
      </c>
      <c r="C26" s="2" t="s">
        <v>74</v>
      </c>
      <c r="D26" s="3" t="s">
        <v>221</v>
      </c>
      <c r="E26" s="4">
        <v>15.21</v>
      </c>
      <c r="F26" s="4">
        <f t="shared" si="0"/>
        <v>76.050000000000011</v>
      </c>
      <c r="G26" s="4">
        <f t="shared" si="1"/>
        <v>88.218000000000004</v>
      </c>
      <c r="H26" s="4" t="s">
        <v>199</v>
      </c>
      <c r="I26" s="4" t="s">
        <v>200</v>
      </c>
      <c r="J26" s="5">
        <v>45715</v>
      </c>
      <c r="K26" s="5">
        <v>45716</v>
      </c>
      <c r="L26" s="2" t="s">
        <v>201</v>
      </c>
      <c r="M26" s="2" t="s">
        <v>13</v>
      </c>
    </row>
    <row r="27" spans="1:13" x14ac:dyDescent="0.25">
      <c r="A27" s="2">
        <v>387236</v>
      </c>
      <c r="B27" s="2">
        <v>1</v>
      </c>
      <c r="C27" s="2" t="s">
        <v>74</v>
      </c>
      <c r="D27" s="3" t="s">
        <v>222</v>
      </c>
      <c r="E27" s="4">
        <v>62.24</v>
      </c>
      <c r="F27" s="4">
        <f t="shared" si="0"/>
        <v>62.24</v>
      </c>
      <c r="G27" s="4">
        <f t="shared" si="1"/>
        <v>72.198399999999992</v>
      </c>
      <c r="H27" s="4" t="s">
        <v>199</v>
      </c>
      <c r="I27" s="4" t="s">
        <v>200</v>
      </c>
      <c r="J27" s="5">
        <v>45715</v>
      </c>
      <c r="K27" s="5">
        <v>45716</v>
      </c>
      <c r="L27" s="2" t="s">
        <v>201</v>
      </c>
      <c r="M27" s="2" t="s">
        <v>13</v>
      </c>
    </row>
    <row r="28" spans="1:13" x14ac:dyDescent="0.25">
      <c r="A28" s="2">
        <v>413509</v>
      </c>
      <c r="B28" s="2">
        <v>1</v>
      </c>
      <c r="C28" s="2" t="s">
        <v>74</v>
      </c>
      <c r="D28" s="3" t="s">
        <v>223</v>
      </c>
      <c r="E28" s="4">
        <v>38.79</v>
      </c>
      <c r="F28" s="4">
        <f t="shared" si="0"/>
        <v>38.79</v>
      </c>
      <c r="G28" s="4">
        <f t="shared" si="1"/>
        <v>44.996399999999994</v>
      </c>
      <c r="H28" s="4" t="s">
        <v>199</v>
      </c>
      <c r="I28" s="4" t="s">
        <v>200</v>
      </c>
      <c r="J28" s="5">
        <v>45715</v>
      </c>
      <c r="K28" s="5">
        <v>45716</v>
      </c>
      <c r="L28" s="2" t="s">
        <v>201</v>
      </c>
      <c r="M28" s="2" t="s">
        <v>13</v>
      </c>
    </row>
    <row r="29" spans="1:13" x14ac:dyDescent="0.25">
      <c r="A29" s="2">
        <v>901698</v>
      </c>
      <c r="B29" s="2">
        <v>1</v>
      </c>
      <c r="C29" s="2" t="s">
        <v>74</v>
      </c>
      <c r="D29" s="3" t="s">
        <v>224</v>
      </c>
      <c r="E29" s="4">
        <v>3594.85</v>
      </c>
      <c r="F29" s="4">
        <f t="shared" si="0"/>
        <v>3594.85</v>
      </c>
      <c r="G29" s="4">
        <f t="shared" si="1"/>
        <v>4170.0259999999998</v>
      </c>
      <c r="H29" s="4" t="s">
        <v>225</v>
      </c>
      <c r="I29" s="4" t="s">
        <v>226</v>
      </c>
      <c r="J29" s="5">
        <v>44702</v>
      </c>
      <c r="K29" s="5">
        <v>45716</v>
      </c>
      <c r="L29" s="2" t="s">
        <v>201</v>
      </c>
      <c r="M29" s="2" t="s">
        <v>13</v>
      </c>
    </row>
    <row r="30" spans="1:13" x14ac:dyDescent="0.25">
      <c r="A30" s="2">
        <v>119665</v>
      </c>
      <c r="B30" s="2">
        <v>1</v>
      </c>
      <c r="C30" s="2" t="s">
        <v>74</v>
      </c>
      <c r="D30" s="3" t="s">
        <v>227</v>
      </c>
      <c r="E30" s="4">
        <v>654.74</v>
      </c>
      <c r="F30" s="4">
        <v>654.74</v>
      </c>
      <c r="G30" s="4">
        <v>3594.85</v>
      </c>
      <c r="H30" s="4" t="s">
        <v>225</v>
      </c>
      <c r="I30" s="4" t="s">
        <v>226</v>
      </c>
      <c r="J30" s="5">
        <v>44702</v>
      </c>
      <c r="K30" s="5">
        <v>45716</v>
      </c>
      <c r="L30" s="2" t="s">
        <v>201</v>
      </c>
      <c r="M30" s="2" t="s">
        <v>13</v>
      </c>
    </row>
    <row r="31" spans="1:13" x14ac:dyDescent="0.25">
      <c r="A31" s="2">
        <v>46161508</v>
      </c>
      <c r="B31" s="2">
        <v>8</v>
      </c>
      <c r="C31" s="2" t="s">
        <v>74</v>
      </c>
      <c r="D31" s="3" t="s">
        <v>228</v>
      </c>
      <c r="E31" s="4">
        <v>190</v>
      </c>
      <c r="F31" s="4">
        <f>+E31*B31</f>
        <v>1520</v>
      </c>
      <c r="G31" s="4">
        <f>+F31*1.16</f>
        <v>1763.1999999999998</v>
      </c>
      <c r="H31" s="2">
        <v>41787</v>
      </c>
      <c r="I31" s="4" t="s">
        <v>229</v>
      </c>
      <c r="J31" s="5">
        <v>45716</v>
      </c>
      <c r="K31" s="5">
        <v>45717</v>
      </c>
      <c r="L31" s="2" t="s">
        <v>201</v>
      </c>
      <c r="M31" s="2" t="s">
        <v>13</v>
      </c>
    </row>
    <row r="32" spans="1:13" x14ac:dyDescent="0.25">
      <c r="A32" s="2"/>
      <c r="B32" s="2">
        <v>1</v>
      </c>
      <c r="C32" s="2" t="s">
        <v>74</v>
      </c>
      <c r="D32" s="3" t="s">
        <v>230</v>
      </c>
      <c r="E32" s="4">
        <v>1035</v>
      </c>
      <c r="F32" s="4">
        <v>1035</v>
      </c>
      <c r="G32" s="4">
        <f>+F32</f>
        <v>1035</v>
      </c>
      <c r="H32" s="2"/>
      <c r="I32" s="4"/>
      <c r="J32" s="5"/>
      <c r="K32" s="5"/>
      <c r="L32" s="2"/>
      <c r="M32" s="2"/>
    </row>
    <row r="33" spans="1:13" x14ac:dyDescent="0.25">
      <c r="A33" s="2"/>
      <c r="B33" s="2">
        <v>1</v>
      </c>
      <c r="C33" s="2" t="s">
        <v>74</v>
      </c>
      <c r="D33" s="3" t="s">
        <v>231</v>
      </c>
      <c r="E33" s="4"/>
      <c r="F33" s="4"/>
      <c r="G33" s="4"/>
      <c r="H33" s="2"/>
      <c r="I33" s="4"/>
      <c r="J33" s="5"/>
      <c r="K33" s="5"/>
      <c r="L33" s="2"/>
      <c r="M33" s="2"/>
    </row>
    <row r="34" spans="1:13" x14ac:dyDescent="0.25">
      <c r="A34" s="2"/>
      <c r="B34" s="2">
        <v>1</v>
      </c>
      <c r="C34" s="2" t="s">
        <v>74</v>
      </c>
      <c r="D34" s="3" t="s">
        <v>232</v>
      </c>
      <c r="E34" s="4"/>
      <c r="F34" s="4"/>
      <c r="G34" s="4"/>
      <c r="H34" s="2"/>
      <c r="I34" s="4"/>
      <c r="J34" s="5"/>
      <c r="K34" s="5"/>
      <c r="L34" s="2"/>
      <c r="M34" s="2"/>
    </row>
    <row r="35" spans="1:13" x14ac:dyDescent="0.25">
      <c r="A35" s="2"/>
      <c r="B35" s="6">
        <v>1</v>
      </c>
      <c r="C35" s="25" t="s">
        <v>74</v>
      </c>
      <c r="D35" s="25" t="s">
        <v>186</v>
      </c>
      <c r="E35" s="4"/>
      <c r="F35" s="4"/>
      <c r="G35" s="4"/>
      <c r="H35" s="2"/>
      <c r="I35" s="4"/>
      <c r="J35" s="5"/>
      <c r="K35" s="5"/>
      <c r="L35" s="2"/>
      <c r="M35" s="2"/>
    </row>
    <row r="36" spans="1:13" x14ac:dyDescent="0.25">
      <c r="A36" s="2"/>
      <c r="B36" s="6">
        <v>1</v>
      </c>
      <c r="C36" s="25" t="s">
        <v>74</v>
      </c>
      <c r="D36" s="25" t="s">
        <v>189</v>
      </c>
    </row>
    <row r="37" spans="1:13" x14ac:dyDescent="0.25">
      <c r="A37" s="2"/>
      <c r="B37" s="6">
        <v>1</v>
      </c>
      <c r="C37" s="25" t="s">
        <v>74</v>
      </c>
      <c r="D37" s="25" t="s">
        <v>185</v>
      </c>
    </row>
    <row r="38" spans="1:13" x14ac:dyDescent="0.25">
      <c r="A38" s="2"/>
      <c r="B38" s="6">
        <v>2</v>
      </c>
      <c r="C38" s="25" t="s">
        <v>74</v>
      </c>
      <c r="D38" s="25" t="s">
        <v>180</v>
      </c>
    </row>
    <row r="39" spans="1:13" x14ac:dyDescent="0.25">
      <c r="A39" s="2"/>
      <c r="B39" s="6">
        <v>6</v>
      </c>
      <c r="C39" s="25" t="s">
        <v>74</v>
      </c>
      <c r="D39" s="25" t="s">
        <v>233</v>
      </c>
    </row>
    <row r="40" spans="1:13" x14ac:dyDescent="0.25">
      <c r="A40" s="2"/>
      <c r="B40" s="6">
        <v>6</v>
      </c>
      <c r="C40" s="25" t="s">
        <v>74</v>
      </c>
      <c r="D40" s="25" t="s">
        <v>234</v>
      </c>
    </row>
    <row r="41" spans="1:13" x14ac:dyDescent="0.25">
      <c r="A41" s="2"/>
      <c r="B41" s="6">
        <v>6</v>
      </c>
      <c r="C41" s="25" t="s">
        <v>74</v>
      </c>
      <c r="D41" s="25" t="s">
        <v>235</v>
      </c>
    </row>
    <row r="42" spans="1:13" x14ac:dyDescent="0.25">
      <c r="A42" s="2"/>
      <c r="B42" s="6">
        <v>12</v>
      </c>
      <c r="C42" s="25" t="s">
        <v>74</v>
      </c>
      <c r="D42" s="25" t="s">
        <v>236</v>
      </c>
    </row>
    <row r="43" spans="1:13" x14ac:dyDescent="0.25">
      <c r="A43" s="2"/>
      <c r="B43" s="6">
        <v>1</v>
      </c>
      <c r="C43" s="25" t="s">
        <v>74</v>
      </c>
      <c r="D43" s="25" t="s">
        <v>237</v>
      </c>
    </row>
  </sheetData>
  <mergeCells count="1">
    <mergeCell ref="B1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5959-131D-4427-89F5-6F325CF03B38}">
  <dimension ref="A1:L39"/>
  <sheetViews>
    <sheetView showGridLines="0" topLeftCell="A7" workbookViewId="0">
      <selection activeCell="D17" sqref="D17"/>
    </sheetView>
  </sheetViews>
  <sheetFormatPr baseColWidth="10" defaultColWidth="10.7109375" defaultRowHeight="15" x14ac:dyDescent="0.25"/>
  <cols>
    <col min="1" max="1" width="15.85546875" style="18" bestFit="1" customWidth="1"/>
    <col min="2" max="2" width="8.85546875" style="18" bestFit="1" customWidth="1"/>
    <col min="3" max="3" width="7.42578125" style="18" bestFit="1" customWidth="1"/>
    <col min="4" max="4" width="45.5703125" style="19" bestFit="1" customWidth="1"/>
    <col min="5" max="5" width="14.28515625" style="20" bestFit="1" customWidth="1"/>
    <col min="6" max="7" width="10.5703125" style="20" bestFit="1" customWidth="1"/>
    <col min="8" max="8" width="15.85546875" bestFit="1" customWidth="1"/>
    <col min="9" max="9" width="16.28515625" bestFit="1" customWidth="1"/>
    <col min="10" max="10" width="19.7109375" bestFit="1" customWidth="1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</row>
    <row r="5" spans="1:10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x14ac:dyDescent="0.25">
      <c r="A6" s="2" t="s">
        <v>11</v>
      </c>
      <c r="B6" s="2">
        <v>10</v>
      </c>
      <c r="C6" s="2" t="s">
        <v>74</v>
      </c>
      <c r="D6" s="3" t="s">
        <v>12</v>
      </c>
      <c r="E6" s="4">
        <v>11.181034</v>
      </c>
      <c r="F6" s="4">
        <v>111.81</v>
      </c>
      <c r="G6" s="4">
        <f>+F6*1.16</f>
        <v>129.6996</v>
      </c>
      <c r="H6" s="5">
        <v>45716</v>
      </c>
      <c r="I6" s="5">
        <v>45716</v>
      </c>
      <c r="J6" s="2" t="s">
        <v>13</v>
      </c>
    </row>
    <row r="7" spans="1:10" x14ac:dyDescent="0.25">
      <c r="A7" s="2" t="s">
        <v>14</v>
      </c>
      <c r="B7" s="2">
        <v>10</v>
      </c>
      <c r="C7" s="2" t="s">
        <v>74</v>
      </c>
      <c r="D7" s="3" t="s">
        <v>15</v>
      </c>
      <c r="E7" s="4">
        <v>10.25</v>
      </c>
      <c r="F7" s="4">
        <v>102.5</v>
      </c>
      <c r="G7" s="4">
        <f t="shared" ref="G7:G37" si="0">+F7*1.16</f>
        <v>118.89999999999999</v>
      </c>
      <c r="H7" s="5">
        <v>45716</v>
      </c>
      <c r="I7" s="5">
        <v>45716</v>
      </c>
      <c r="J7" s="2" t="s">
        <v>13</v>
      </c>
    </row>
    <row r="8" spans="1:10" x14ac:dyDescent="0.25">
      <c r="A8" s="2" t="s">
        <v>16</v>
      </c>
      <c r="B8" s="2">
        <v>10</v>
      </c>
      <c r="C8" s="2" t="s">
        <v>74</v>
      </c>
      <c r="D8" s="3" t="s">
        <v>17</v>
      </c>
      <c r="E8" s="4">
        <v>9.3189659999999996</v>
      </c>
      <c r="F8" s="4">
        <v>93.19</v>
      </c>
      <c r="G8" s="4">
        <f t="shared" si="0"/>
        <v>108.10039999999999</v>
      </c>
      <c r="H8" s="5">
        <v>45716</v>
      </c>
      <c r="I8" s="5">
        <v>45716</v>
      </c>
      <c r="J8" s="2" t="s">
        <v>13</v>
      </c>
    </row>
    <row r="9" spans="1:10" x14ac:dyDescent="0.25">
      <c r="A9" s="2" t="s">
        <v>18</v>
      </c>
      <c r="B9" s="2">
        <v>10</v>
      </c>
      <c r="C9" s="2" t="s">
        <v>74</v>
      </c>
      <c r="D9" s="3" t="s">
        <v>19</v>
      </c>
      <c r="E9" s="4">
        <v>6.1724139999999998</v>
      </c>
      <c r="F9" s="4">
        <v>61.72</v>
      </c>
      <c r="G9" s="4">
        <f t="shared" si="0"/>
        <v>71.595199999999991</v>
      </c>
      <c r="H9" s="5">
        <v>45716</v>
      </c>
      <c r="I9" s="5">
        <v>45716</v>
      </c>
      <c r="J9" s="2" t="s">
        <v>13</v>
      </c>
    </row>
    <row r="10" spans="1:10" x14ac:dyDescent="0.25">
      <c r="A10" s="2" t="s">
        <v>20</v>
      </c>
      <c r="B10" s="2">
        <v>10</v>
      </c>
      <c r="C10" s="2" t="s">
        <v>74</v>
      </c>
      <c r="D10" s="3" t="s">
        <v>21</v>
      </c>
      <c r="E10" s="4">
        <v>6.1637930000000001</v>
      </c>
      <c r="F10" s="4">
        <v>61.64</v>
      </c>
      <c r="G10" s="4">
        <f t="shared" si="0"/>
        <v>71.502399999999994</v>
      </c>
      <c r="H10" s="5">
        <v>45716</v>
      </c>
      <c r="I10" s="5">
        <v>45716</v>
      </c>
      <c r="J10" s="2" t="s">
        <v>13</v>
      </c>
    </row>
    <row r="11" spans="1:10" x14ac:dyDescent="0.25">
      <c r="A11" s="2" t="s">
        <v>22</v>
      </c>
      <c r="B11" s="2">
        <v>10</v>
      </c>
      <c r="C11" s="2" t="s">
        <v>74</v>
      </c>
      <c r="D11" s="3" t="s">
        <v>23</v>
      </c>
      <c r="E11" s="4">
        <v>3.9137930000000001</v>
      </c>
      <c r="F11" s="4">
        <v>39.14</v>
      </c>
      <c r="G11" s="4">
        <f t="shared" si="0"/>
        <v>45.4024</v>
      </c>
      <c r="H11" s="5">
        <v>45716</v>
      </c>
      <c r="I11" s="5">
        <v>45716</v>
      </c>
      <c r="J11" s="2" t="s">
        <v>13</v>
      </c>
    </row>
    <row r="12" spans="1:10" x14ac:dyDescent="0.25">
      <c r="A12" s="2" t="s">
        <v>24</v>
      </c>
      <c r="B12" s="2">
        <v>10</v>
      </c>
      <c r="C12" s="2" t="s">
        <v>74</v>
      </c>
      <c r="D12" s="3" t="s">
        <v>25</v>
      </c>
      <c r="E12" s="4">
        <v>11.637931</v>
      </c>
      <c r="F12" s="4">
        <v>116.38</v>
      </c>
      <c r="G12" s="4">
        <f t="shared" si="0"/>
        <v>135.0008</v>
      </c>
      <c r="H12" s="5">
        <v>45716</v>
      </c>
      <c r="I12" s="5">
        <v>45716</v>
      </c>
      <c r="J12" s="2" t="s">
        <v>13</v>
      </c>
    </row>
    <row r="13" spans="1:10" x14ac:dyDescent="0.25">
      <c r="A13" s="2" t="s">
        <v>26</v>
      </c>
      <c r="B13" s="2">
        <v>5</v>
      </c>
      <c r="C13" s="2" t="s">
        <v>74</v>
      </c>
      <c r="D13" s="3" t="s">
        <v>27</v>
      </c>
      <c r="E13" s="4">
        <v>38.793999999999997</v>
      </c>
      <c r="F13" s="4">
        <v>193.97</v>
      </c>
      <c r="G13" s="4">
        <f t="shared" si="0"/>
        <v>225.00519999999997</v>
      </c>
      <c r="H13" s="5">
        <v>45716</v>
      </c>
      <c r="I13" s="5">
        <v>45716</v>
      </c>
      <c r="J13" s="2" t="s">
        <v>13</v>
      </c>
    </row>
    <row r="14" spans="1:10" x14ac:dyDescent="0.25">
      <c r="A14" s="2" t="s">
        <v>28</v>
      </c>
      <c r="B14" s="2">
        <v>5</v>
      </c>
      <c r="C14" s="2" t="s">
        <v>74</v>
      </c>
      <c r="D14" s="3" t="s">
        <v>29</v>
      </c>
      <c r="E14" s="4">
        <v>28.448276</v>
      </c>
      <c r="F14" s="4">
        <v>142.24</v>
      </c>
      <c r="G14" s="4">
        <f t="shared" si="0"/>
        <v>164.9984</v>
      </c>
      <c r="H14" s="5">
        <v>45716</v>
      </c>
      <c r="I14" s="5">
        <v>45716</v>
      </c>
      <c r="J14" s="2" t="s">
        <v>13</v>
      </c>
    </row>
    <row r="15" spans="1:10" x14ac:dyDescent="0.25">
      <c r="A15" s="2" t="s">
        <v>30</v>
      </c>
      <c r="B15" s="2">
        <v>1</v>
      </c>
      <c r="C15" s="2" t="s">
        <v>74</v>
      </c>
      <c r="D15" s="3" t="s">
        <v>31</v>
      </c>
      <c r="E15" s="4">
        <v>538.79310299999997</v>
      </c>
      <c r="F15" s="4">
        <v>538.79</v>
      </c>
      <c r="G15" s="4">
        <f t="shared" si="0"/>
        <v>624.99639999999988</v>
      </c>
      <c r="H15" s="5">
        <v>45716</v>
      </c>
      <c r="I15" s="5">
        <v>45716</v>
      </c>
      <c r="J15" s="2" t="s">
        <v>13</v>
      </c>
    </row>
    <row r="16" spans="1:10" x14ac:dyDescent="0.25">
      <c r="A16" s="2" t="s">
        <v>32</v>
      </c>
      <c r="B16" s="2">
        <v>1</v>
      </c>
      <c r="C16" s="2" t="s">
        <v>74</v>
      </c>
      <c r="D16" s="3" t="s">
        <v>33</v>
      </c>
      <c r="E16" s="4">
        <v>23.275862</v>
      </c>
      <c r="F16" s="4">
        <v>23.28</v>
      </c>
      <c r="G16" s="4">
        <f t="shared" si="0"/>
        <v>27.004799999999999</v>
      </c>
      <c r="H16" s="5">
        <v>45716</v>
      </c>
      <c r="I16" s="5">
        <v>45716</v>
      </c>
      <c r="J16" s="2" t="s">
        <v>13</v>
      </c>
    </row>
    <row r="17" spans="1:10" x14ac:dyDescent="0.25">
      <c r="A17" s="2" t="s">
        <v>34</v>
      </c>
      <c r="B17" s="2">
        <v>5</v>
      </c>
      <c r="C17" s="2" t="s">
        <v>74</v>
      </c>
      <c r="D17" s="3" t="s">
        <v>35</v>
      </c>
      <c r="E17" s="4">
        <v>3.706</v>
      </c>
      <c r="F17" s="4">
        <v>18.53</v>
      </c>
      <c r="G17" s="4">
        <f t="shared" si="0"/>
        <v>21.494800000000001</v>
      </c>
      <c r="H17" s="5">
        <v>45716</v>
      </c>
      <c r="I17" s="5">
        <v>45716</v>
      </c>
      <c r="J17" s="2" t="s">
        <v>13</v>
      </c>
    </row>
    <row r="18" spans="1:10" x14ac:dyDescent="0.25">
      <c r="A18" s="2" t="s">
        <v>36</v>
      </c>
      <c r="B18" s="2">
        <v>5</v>
      </c>
      <c r="C18" s="2" t="s">
        <v>74</v>
      </c>
      <c r="D18" s="3" t="s">
        <v>37</v>
      </c>
      <c r="E18" s="4">
        <v>1.896552</v>
      </c>
      <c r="F18" s="4">
        <v>9.48</v>
      </c>
      <c r="G18" s="4">
        <f t="shared" si="0"/>
        <v>10.9968</v>
      </c>
      <c r="H18" s="5">
        <v>45716</v>
      </c>
      <c r="I18" s="5">
        <v>45716</v>
      </c>
      <c r="J18" s="2" t="s">
        <v>13</v>
      </c>
    </row>
    <row r="19" spans="1:10" x14ac:dyDescent="0.25">
      <c r="A19" s="2" t="s">
        <v>38</v>
      </c>
      <c r="B19" s="2">
        <v>5</v>
      </c>
      <c r="C19" s="2" t="s">
        <v>74</v>
      </c>
      <c r="D19" s="3" t="s">
        <v>39</v>
      </c>
      <c r="E19" s="4">
        <v>3.1034480000000002</v>
      </c>
      <c r="F19" s="4">
        <v>15.52</v>
      </c>
      <c r="G19" s="4">
        <f t="shared" si="0"/>
        <v>18.0032</v>
      </c>
      <c r="H19" s="5">
        <v>45716</v>
      </c>
      <c r="I19" s="5">
        <v>45716</v>
      </c>
      <c r="J19" s="2" t="s">
        <v>13</v>
      </c>
    </row>
    <row r="20" spans="1:10" x14ac:dyDescent="0.25">
      <c r="A20" s="2" t="s">
        <v>40</v>
      </c>
      <c r="B20" s="2">
        <v>5</v>
      </c>
      <c r="C20" s="2" t="s">
        <v>74</v>
      </c>
      <c r="D20" s="3" t="s">
        <v>41</v>
      </c>
      <c r="E20" s="4">
        <v>3.1034480000000002</v>
      </c>
      <c r="F20" s="4">
        <v>15.52</v>
      </c>
      <c r="G20" s="4">
        <f t="shared" si="0"/>
        <v>18.0032</v>
      </c>
      <c r="H20" s="5">
        <v>45716</v>
      </c>
      <c r="I20" s="5">
        <v>45716</v>
      </c>
      <c r="J20" s="2" t="s">
        <v>13</v>
      </c>
    </row>
    <row r="21" spans="1:10" x14ac:dyDescent="0.25">
      <c r="A21" s="2" t="s">
        <v>42</v>
      </c>
      <c r="B21" s="2">
        <v>5</v>
      </c>
      <c r="C21" s="2" t="s">
        <v>74</v>
      </c>
      <c r="D21" s="3" t="s">
        <v>43</v>
      </c>
      <c r="E21" s="4">
        <v>4.3103449999999999</v>
      </c>
      <c r="F21" s="4">
        <v>21.55</v>
      </c>
      <c r="G21" s="4">
        <f t="shared" si="0"/>
        <v>24.997999999999998</v>
      </c>
      <c r="H21" s="5">
        <v>45716</v>
      </c>
      <c r="I21" s="5">
        <v>45716</v>
      </c>
      <c r="J21" s="2" t="s">
        <v>13</v>
      </c>
    </row>
    <row r="22" spans="1:10" x14ac:dyDescent="0.25">
      <c r="A22" s="2" t="s">
        <v>44</v>
      </c>
      <c r="B22" s="2">
        <v>5</v>
      </c>
      <c r="C22" s="2" t="s">
        <v>74</v>
      </c>
      <c r="D22" s="3" t="s">
        <v>45</v>
      </c>
      <c r="E22" s="4">
        <v>2.5</v>
      </c>
      <c r="F22" s="4">
        <v>12.5</v>
      </c>
      <c r="G22" s="4">
        <f t="shared" si="0"/>
        <v>14.499999999999998</v>
      </c>
      <c r="H22" s="5">
        <v>45716</v>
      </c>
      <c r="I22" s="5">
        <v>45716</v>
      </c>
      <c r="J22" s="2" t="s">
        <v>13</v>
      </c>
    </row>
    <row r="23" spans="1:10" x14ac:dyDescent="0.25">
      <c r="A23" s="2" t="s">
        <v>46</v>
      </c>
      <c r="B23" s="2">
        <v>5</v>
      </c>
      <c r="C23" s="2" t="s">
        <v>74</v>
      </c>
      <c r="D23" s="3" t="s">
        <v>47</v>
      </c>
      <c r="E23" s="4">
        <v>1.896552</v>
      </c>
      <c r="F23" s="4">
        <v>9.48</v>
      </c>
      <c r="G23" s="4">
        <f t="shared" si="0"/>
        <v>10.9968</v>
      </c>
      <c r="H23" s="5">
        <v>45716</v>
      </c>
      <c r="I23" s="5">
        <v>45716</v>
      </c>
      <c r="J23" s="2" t="s">
        <v>13</v>
      </c>
    </row>
    <row r="24" spans="1:10" x14ac:dyDescent="0.25">
      <c r="A24" s="2" t="s">
        <v>48</v>
      </c>
      <c r="B24" s="2">
        <v>5</v>
      </c>
      <c r="C24" s="2" t="s">
        <v>74</v>
      </c>
      <c r="D24" s="3" t="s">
        <v>49</v>
      </c>
      <c r="E24" s="4">
        <v>2.5</v>
      </c>
      <c r="F24" s="4">
        <v>12.5</v>
      </c>
      <c r="G24" s="4">
        <f t="shared" si="0"/>
        <v>14.499999999999998</v>
      </c>
      <c r="H24" s="5">
        <v>45716</v>
      </c>
      <c r="I24" s="5">
        <v>45716</v>
      </c>
      <c r="J24" s="2" t="s">
        <v>13</v>
      </c>
    </row>
    <row r="25" spans="1:10" x14ac:dyDescent="0.25">
      <c r="A25" s="2" t="s">
        <v>50</v>
      </c>
      <c r="B25" s="2">
        <v>5</v>
      </c>
      <c r="C25" s="2" t="s">
        <v>74</v>
      </c>
      <c r="D25" s="3" t="s">
        <v>51</v>
      </c>
      <c r="E25" s="4">
        <v>1.896552</v>
      </c>
      <c r="F25" s="4">
        <v>9.48</v>
      </c>
      <c r="G25" s="4">
        <f t="shared" si="0"/>
        <v>10.9968</v>
      </c>
      <c r="H25" s="5">
        <v>45716</v>
      </c>
      <c r="I25" s="5">
        <v>45716</v>
      </c>
      <c r="J25" s="2" t="s">
        <v>13</v>
      </c>
    </row>
    <row r="26" spans="1:10" x14ac:dyDescent="0.25">
      <c r="A26" s="2" t="s">
        <v>52</v>
      </c>
      <c r="B26" s="2">
        <v>5</v>
      </c>
      <c r="C26" s="2" t="s">
        <v>74</v>
      </c>
      <c r="D26" s="3" t="s">
        <v>53</v>
      </c>
      <c r="E26" s="4">
        <v>3.0172409999999998</v>
      </c>
      <c r="F26" s="4">
        <v>15.09</v>
      </c>
      <c r="G26" s="4">
        <f t="shared" si="0"/>
        <v>17.5044</v>
      </c>
      <c r="H26" s="5">
        <v>45716</v>
      </c>
      <c r="I26" s="5">
        <v>45716</v>
      </c>
      <c r="J26" s="2" t="s">
        <v>13</v>
      </c>
    </row>
    <row r="27" spans="1:10" x14ac:dyDescent="0.25">
      <c r="A27" s="2" t="s">
        <v>54</v>
      </c>
      <c r="B27" s="2">
        <v>5</v>
      </c>
      <c r="C27" s="2" t="s">
        <v>74</v>
      </c>
      <c r="D27" s="3" t="s">
        <v>55</v>
      </c>
      <c r="E27" s="4">
        <v>1.896552</v>
      </c>
      <c r="F27" s="4">
        <v>9.48</v>
      </c>
      <c r="G27" s="4">
        <f t="shared" si="0"/>
        <v>10.9968</v>
      </c>
      <c r="H27" s="5">
        <v>45716</v>
      </c>
      <c r="I27" s="5">
        <v>45716</v>
      </c>
      <c r="J27" s="2" t="s">
        <v>13</v>
      </c>
    </row>
    <row r="28" spans="1:10" x14ac:dyDescent="0.25">
      <c r="A28" s="2" t="s">
        <v>56</v>
      </c>
      <c r="B28" s="2">
        <v>5</v>
      </c>
      <c r="C28" s="2" t="s">
        <v>74</v>
      </c>
      <c r="D28" s="3" t="s">
        <v>57</v>
      </c>
      <c r="E28" s="4">
        <v>2.5</v>
      </c>
      <c r="F28" s="4">
        <v>12.5</v>
      </c>
      <c r="G28" s="4">
        <f t="shared" si="0"/>
        <v>14.499999999999998</v>
      </c>
      <c r="H28" s="5">
        <v>45716</v>
      </c>
      <c r="I28" s="5">
        <v>45716</v>
      </c>
      <c r="J28" s="2" t="s">
        <v>13</v>
      </c>
    </row>
    <row r="29" spans="1:10" x14ac:dyDescent="0.25">
      <c r="A29" s="6" t="s">
        <v>58</v>
      </c>
      <c r="B29" s="6">
        <v>1</v>
      </c>
      <c r="C29" s="2" t="s">
        <v>74</v>
      </c>
      <c r="D29" s="3" t="s">
        <v>59</v>
      </c>
      <c r="E29" s="4">
        <v>165.51724100000001</v>
      </c>
      <c r="F29" s="4">
        <v>165.52</v>
      </c>
      <c r="G29" s="4">
        <f t="shared" si="0"/>
        <v>192.00319999999999</v>
      </c>
      <c r="H29" s="5">
        <v>45716</v>
      </c>
      <c r="I29" s="5">
        <v>45716</v>
      </c>
      <c r="J29" s="2" t="s">
        <v>13</v>
      </c>
    </row>
    <row r="30" spans="1:10" x14ac:dyDescent="0.25">
      <c r="A30" s="6" t="s">
        <v>60</v>
      </c>
      <c r="B30" s="6">
        <v>1</v>
      </c>
      <c r="C30" s="2" t="s">
        <v>74</v>
      </c>
      <c r="D30" s="3" t="s">
        <v>61</v>
      </c>
      <c r="E30" s="4">
        <v>142.24137899999999</v>
      </c>
      <c r="F30" s="4">
        <v>142.24</v>
      </c>
      <c r="G30" s="4">
        <f t="shared" si="0"/>
        <v>164.9984</v>
      </c>
      <c r="H30" s="5">
        <v>45716</v>
      </c>
      <c r="I30" s="5">
        <v>45716</v>
      </c>
      <c r="J30" s="2" t="s">
        <v>13</v>
      </c>
    </row>
    <row r="31" spans="1:10" x14ac:dyDescent="0.25">
      <c r="A31" s="6" t="s">
        <v>62</v>
      </c>
      <c r="B31" s="6">
        <v>1</v>
      </c>
      <c r="C31" s="2" t="s">
        <v>74</v>
      </c>
      <c r="D31" s="3" t="s">
        <v>63</v>
      </c>
      <c r="E31" s="4">
        <v>81.896552</v>
      </c>
      <c r="F31" s="4">
        <v>81.900000000000006</v>
      </c>
      <c r="G31" s="4">
        <f t="shared" si="0"/>
        <v>95.004000000000005</v>
      </c>
      <c r="H31" s="5">
        <v>45716</v>
      </c>
      <c r="I31" s="5">
        <v>45716</v>
      </c>
      <c r="J31" s="2" t="s">
        <v>13</v>
      </c>
    </row>
    <row r="32" spans="1:10" x14ac:dyDescent="0.25">
      <c r="A32" s="6" t="s">
        <v>64</v>
      </c>
      <c r="B32" s="6">
        <v>2</v>
      </c>
      <c r="C32" s="2" t="s">
        <v>74</v>
      </c>
      <c r="D32" s="3" t="s">
        <v>65</v>
      </c>
      <c r="E32" s="4">
        <v>56.034483000000002</v>
      </c>
      <c r="F32" s="4">
        <v>112.07</v>
      </c>
      <c r="G32" s="4">
        <f t="shared" si="0"/>
        <v>130.00119999999998</v>
      </c>
      <c r="H32" s="5">
        <v>45716</v>
      </c>
      <c r="I32" s="5">
        <v>45716</v>
      </c>
      <c r="J32" s="2" t="s">
        <v>13</v>
      </c>
    </row>
    <row r="33" spans="1:12" x14ac:dyDescent="0.25">
      <c r="A33" s="6" t="s">
        <v>66</v>
      </c>
      <c r="B33" s="6">
        <v>2</v>
      </c>
      <c r="C33" s="2" t="s">
        <v>74</v>
      </c>
      <c r="D33" s="3" t="s">
        <v>67</v>
      </c>
      <c r="E33" s="4">
        <v>79.931033999999997</v>
      </c>
      <c r="F33" s="4">
        <v>159.86000000000001</v>
      </c>
      <c r="G33" s="4">
        <f t="shared" si="0"/>
        <v>185.4376</v>
      </c>
      <c r="H33" s="5">
        <v>45716</v>
      </c>
      <c r="I33" s="5">
        <v>45716</v>
      </c>
      <c r="J33" s="2" t="s">
        <v>13</v>
      </c>
    </row>
    <row r="34" spans="1:12" x14ac:dyDescent="0.25">
      <c r="A34" s="6" t="s">
        <v>68</v>
      </c>
      <c r="B34" s="6">
        <v>1</v>
      </c>
      <c r="C34" s="2" t="s">
        <v>74</v>
      </c>
      <c r="D34" s="3" t="s">
        <v>69</v>
      </c>
      <c r="E34" s="4">
        <v>102.586207</v>
      </c>
      <c r="F34" s="4">
        <v>102.59</v>
      </c>
      <c r="G34" s="4">
        <f t="shared" si="0"/>
        <v>119.00439999999999</v>
      </c>
      <c r="H34" s="5">
        <v>45716</v>
      </c>
      <c r="I34" s="5">
        <v>45716</v>
      </c>
      <c r="J34" s="2" t="s">
        <v>13</v>
      </c>
    </row>
    <row r="35" spans="1:12" x14ac:dyDescent="0.25">
      <c r="A35" s="6" t="s">
        <v>70</v>
      </c>
      <c r="B35" s="6">
        <v>1</v>
      </c>
      <c r="C35" s="2" t="s">
        <v>74</v>
      </c>
      <c r="D35" s="3" t="s">
        <v>71</v>
      </c>
      <c r="E35" s="4">
        <v>21.551724</v>
      </c>
      <c r="F35" s="4">
        <v>21.55</v>
      </c>
      <c r="G35" s="4">
        <f t="shared" si="0"/>
        <v>24.997999999999998</v>
      </c>
      <c r="H35" s="5">
        <v>45716</v>
      </c>
      <c r="I35" s="5">
        <v>45716</v>
      </c>
      <c r="J35" s="2" t="s">
        <v>13</v>
      </c>
    </row>
    <row r="36" spans="1:12" x14ac:dyDescent="0.25">
      <c r="A36" s="6">
        <v>276981</v>
      </c>
      <c r="B36" s="6">
        <v>1</v>
      </c>
      <c r="C36" s="2" t="s">
        <v>74</v>
      </c>
      <c r="D36" s="3" t="s">
        <v>72</v>
      </c>
      <c r="E36" s="4">
        <v>69.19</v>
      </c>
      <c r="F36" s="4">
        <v>69.19</v>
      </c>
      <c r="G36" s="4">
        <f t="shared" si="0"/>
        <v>80.26039999999999</v>
      </c>
      <c r="H36" s="5">
        <v>45716</v>
      </c>
      <c r="I36" s="5">
        <v>45716</v>
      </c>
      <c r="J36" s="2" t="s">
        <v>13</v>
      </c>
    </row>
    <row r="37" spans="1:12" x14ac:dyDescent="0.25">
      <c r="A37" s="6">
        <v>378030</v>
      </c>
      <c r="B37" s="6">
        <v>1</v>
      </c>
      <c r="C37" s="2" t="s">
        <v>74</v>
      </c>
      <c r="D37" s="3" t="s">
        <v>73</v>
      </c>
      <c r="E37" s="4">
        <v>172.60344799999999</v>
      </c>
      <c r="F37" s="4">
        <v>172.60344799999999</v>
      </c>
      <c r="G37" s="4">
        <f t="shared" si="0"/>
        <v>200.21999967999997</v>
      </c>
      <c r="H37" s="5">
        <v>45716</v>
      </c>
      <c r="I37" s="5">
        <v>45716</v>
      </c>
      <c r="J37" s="2" t="s">
        <v>13</v>
      </c>
    </row>
    <row r="38" spans="1:12" x14ac:dyDescent="0.25">
      <c r="A38" s="6">
        <v>48102107</v>
      </c>
      <c r="B38" s="2">
        <v>4</v>
      </c>
      <c r="C38" s="6" t="s">
        <v>74</v>
      </c>
      <c r="D38" s="3" t="s">
        <v>75</v>
      </c>
      <c r="E38" s="4">
        <v>110</v>
      </c>
      <c r="F38" s="4">
        <f>+E38*B38</f>
        <v>440</v>
      </c>
      <c r="G38" s="4">
        <f>+F38*1.16</f>
        <v>510.4</v>
      </c>
      <c r="H38" s="5">
        <v>45716</v>
      </c>
      <c r="I38" s="5">
        <v>45717</v>
      </c>
      <c r="J38" s="2" t="s">
        <v>13</v>
      </c>
      <c r="L38" s="13"/>
    </row>
    <row r="39" spans="1:12" x14ac:dyDescent="0.25">
      <c r="G39" s="24">
        <f>SUM(G6:G38)</f>
        <v>3612.0235996800002</v>
      </c>
    </row>
  </sheetData>
  <mergeCells count="1">
    <mergeCell ref="A1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36E5-B736-4EE1-BCAB-F0EAD60A37D2}">
  <dimension ref="A1:J13"/>
  <sheetViews>
    <sheetView showGridLines="0" workbookViewId="0">
      <selection activeCell="G13" sqref="G13"/>
    </sheetView>
  </sheetViews>
  <sheetFormatPr baseColWidth="10" defaultColWidth="10.7109375" defaultRowHeight="15" x14ac:dyDescent="0.25"/>
  <cols>
    <col min="1" max="1" width="7" bestFit="1" customWidth="1"/>
    <col min="2" max="2" width="8.85546875" bestFit="1" customWidth="1"/>
    <col min="3" max="3" width="7.42578125" bestFit="1" customWidth="1"/>
    <col min="4" max="4" width="37.140625" bestFit="1" customWidth="1"/>
    <col min="5" max="5" width="14.28515625" bestFit="1" customWidth="1"/>
    <col min="6" max="6" width="10.5703125" bestFit="1" customWidth="1"/>
    <col min="7" max="7" width="11.5703125" bestFit="1" customWidth="1"/>
    <col min="8" max="8" width="15.85546875" bestFit="1" customWidth="1"/>
    <col min="9" max="9" width="16.28515625" bestFit="1" customWidth="1"/>
    <col min="10" max="10" width="19.7109375" bestFit="1" customWidth="1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0" x14ac:dyDescent="0.25">
      <c r="A4" s="18"/>
      <c r="B4" s="18"/>
      <c r="C4" s="18"/>
      <c r="D4" s="19"/>
      <c r="E4" s="20"/>
      <c r="F4" s="20"/>
      <c r="G4" s="20"/>
    </row>
    <row r="5" spans="1:10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x14ac:dyDescent="0.25">
      <c r="A6" s="14">
        <v>814482</v>
      </c>
      <c r="B6" s="14">
        <v>3</v>
      </c>
      <c r="C6" s="15" t="s">
        <v>74</v>
      </c>
      <c r="D6" s="21" t="s">
        <v>76</v>
      </c>
      <c r="E6" s="15">
        <v>2787.09</v>
      </c>
      <c r="F6" s="4">
        <f t="shared" ref="F6:F7" si="0">+B6*E6</f>
        <v>8361.27</v>
      </c>
      <c r="G6" s="4">
        <f>+F6*1.16</f>
        <v>9699.0732000000007</v>
      </c>
      <c r="H6" s="16">
        <v>45724</v>
      </c>
      <c r="I6" s="16">
        <v>45724</v>
      </c>
      <c r="J6" s="17" t="s">
        <v>13</v>
      </c>
    </row>
    <row r="7" spans="1:10" x14ac:dyDescent="0.25">
      <c r="A7" s="6">
        <v>103911</v>
      </c>
      <c r="B7" s="6">
        <v>4</v>
      </c>
      <c r="C7" s="4" t="s">
        <v>74</v>
      </c>
      <c r="D7" s="22" t="s">
        <v>77</v>
      </c>
      <c r="E7" s="4">
        <v>1700.92</v>
      </c>
      <c r="F7" s="4">
        <f t="shared" si="0"/>
        <v>6803.68</v>
      </c>
      <c r="G7" s="4">
        <f t="shared" ref="G7:G12" si="1">+F7*1.16</f>
        <v>7892.2687999999998</v>
      </c>
      <c r="H7" s="5">
        <v>45724</v>
      </c>
      <c r="I7" s="5">
        <v>45724</v>
      </c>
      <c r="J7" s="2" t="s">
        <v>13</v>
      </c>
    </row>
    <row r="8" spans="1:10" x14ac:dyDescent="0.25">
      <c r="A8" s="6">
        <v>195482</v>
      </c>
      <c r="B8" s="6">
        <v>6</v>
      </c>
      <c r="C8" s="4" t="s">
        <v>74</v>
      </c>
      <c r="D8" s="22" t="s">
        <v>78</v>
      </c>
      <c r="E8" s="4">
        <v>65.05</v>
      </c>
      <c r="F8" s="4">
        <f>+B8*E8</f>
        <v>390.29999999999995</v>
      </c>
      <c r="G8" s="4">
        <f t="shared" si="1"/>
        <v>452.74799999999993</v>
      </c>
      <c r="H8" s="5">
        <v>45724</v>
      </c>
      <c r="I8" s="5">
        <v>45724</v>
      </c>
      <c r="J8" s="2" t="s">
        <v>13</v>
      </c>
    </row>
    <row r="9" spans="1:10" x14ac:dyDescent="0.25">
      <c r="A9" s="6">
        <v>325770</v>
      </c>
      <c r="B9" s="6">
        <v>5</v>
      </c>
      <c r="C9" s="4" t="s">
        <v>74</v>
      </c>
      <c r="D9" s="22" t="s">
        <v>79</v>
      </c>
      <c r="E9" s="4">
        <v>73.849999999999994</v>
      </c>
      <c r="F9" s="4">
        <f t="shared" ref="F9:F12" si="2">+B9*E9</f>
        <v>369.25</v>
      </c>
      <c r="G9" s="4">
        <f t="shared" si="1"/>
        <v>428.33</v>
      </c>
      <c r="H9" s="5">
        <v>45724</v>
      </c>
      <c r="I9" s="5">
        <v>45724</v>
      </c>
      <c r="J9" s="2" t="s">
        <v>13</v>
      </c>
    </row>
    <row r="10" spans="1:10" x14ac:dyDescent="0.25">
      <c r="A10" s="6">
        <v>236567</v>
      </c>
      <c r="B10" s="6">
        <v>5</v>
      </c>
      <c r="C10" s="4" t="s">
        <v>74</v>
      </c>
      <c r="D10" s="22" t="s">
        <v>80</v>
      </c>
      <c r="E10" s="4">
        <v>28.72</v>
      </c>
      <c r="F10" s="4">
        <f t="shared" si="2"/>
        <v>143.6</v>
      </c>
      <c r="G10" s="4">
        <f t="shared" si="1"/>
        <v>166.57599999999999</v>
      </c>
      <c r="H10" s="5">
        <v>45724</v>
      </c>
      <c r="I10" s="5">
        <v>45724</v>
      </c>
      <c r="J10" s="2" t="s">
        <v>13</v>
      </c>
    </row>
    <row r="11" spans="1:10" x14ac:dyDescent="0.25">
      <c r="A11" s="6">
        <v>908683</v>
      </c>
      <c r="B11" s="6">
        <v>1</v>
      </c>
      <c r="C11" s="4" t="s">
        <v>74</v>
      </c>
      <c r="D11" s="22" t="s">
        <v>81</v>
      </c>
      <c r="E11" s="4">
        <v>85.34</v>
      </c>
      <c r="F11" s="4">
        <f t="shared" si="2"/>
        <v>85.34</v>
      </c>
      <c r="G11" s="4">
        <f t="shared" si="1"/>
        <v>98.994399999999999</v>
      </c>
      <c r="H11" s="5">
        <v>45724</v>
      </c>
      <c r="I11" s="5">
        <v>45724</v>
      </c>
      <c r="J11" s="2" t="s">
        <v>13</v>
      </c>
    </row>
    <row r="12" spans="1:10" ht="15.75" thickBot="1" x14ac:dyDescent="0.3">
      <c r="A12" s="7">
        <v>109688</v>
      </c>
      <c r="B12" s="9">
        <v>2</v>
      </c>
      <c r="C12" s="10" t="s">
        <v>74</v>
      </c>
      <c r="D12" s="23" t="s">
        <v>82</v>
      </c>
      <c r="E12" s="10">
        <v>27.03</v>
      </c>
      <c r="F12" s="10">
        <f t="shared" si="2"/>
        <v>54.06</v>
      </c>
      <c r="G12" s="10">
        <f t="shared" si="1"/>
        <v>62.709600000000002</v>
      </c>
      <c r="H12" s="11">
        <v>45724</v>
      </c>
      <c r="I12" s="11">
        <v>45724</v>
      </c>
      <c r="J12" s="8" t="s">
        <v>13</v>
      </c>
    </row>
    <row r="13" spans="1:10" ht="15.75" thickBot="1" x14ac:dyDescent="0.3">
      <c r="G13" s="12">
        <f>SUM(G6:G12)</f>
        <v>18800.7</v>
      </c>
    </row>
  </sheetData>
  <mergeCells count="1">
    <mergeCell ref="A1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357B-94D9-4DC1-8A7F-BF7BA557F719}">
  <dimension ref="A1:J30"/>
  <sheetViews>
    <sheetView showGridLines="0" workbookViewId="0">
      <selection activeCell="G30" sqref="G30"/>
    </sheetView>
  </sheetViews>
  <sheetFormatPr baseColWidth="10" defaultColWidth="10.7109375" defaultRowHeight="15" x14ac:dyDescent="0.25"/>
  <cols>
    <col min="1" max="1" width="6.42578125" bestFit="1" customWidth="1"/>
    <col min="2" max="2" width="8.85546875" bestFit="1" customWidth="1"/>
    <col min="3" max="3" width="7.42578125" bestFit="1" customWidth="1"/>
    <col min="4" max="4" width="48.5703125" bestFit="1" customWidth="1"/>
    <col min="5" max="5" width="14.28515625" bestFit="1" customWidth="1"/>
    <col min="6" max="6" width="10.5703125" bestFit="1" customWidth="1"/>
    <col min="7" max="7" width="11.5703125" bestFit="1" customWidth="1"/>
    <col min="8" max="8" width="15.85546875" bestFit="1" customWidth="1"/>
    <col min="9" max="9" width="16.28515625" bestFit="1" customWidth="1"/>
    <col min="10" max="10" width="17.5703125" bestFit="1" customWidth="1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0" x14ac:dyDescent="0.25">
      <c r="A4" s="18"/>
      <c r="B4" s="18"/>
      <c r="C4" s="18"/>
      <c r="D4" s="19"/>
      <c r="E4" s="20"/>
      <c r="F4" s="20"/>
      <c r="G4" s="20"/>
    </row>
    <row r="5" spans="1:10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x14ac:dyDescent="0.25">
      <c r="A6" s="6"/>
      <c r="B6" s="6">
        <v>1</v>
      </c>
      <c r="C6" s="4" t="s">
        <v>95</v>
      </c>
      <c r="D6" s="22" t="s">
        <v>83</v>
      </c>
      <c r="E6" s="4">
        <v>3403.18</v>
      </c>
      <c r="F6" s="4">
        <f t="shared" ref="F6:F21" si="0">+E6*B6</f>
        <v>3403.18</v>
      </c>
      <c r="G6" s="27">
        <f>+F6*1.16</f>
        <v>3947.6887999999994</v>
      </c>
      <c r="H6" s="5">
        <v>45758</v>
      </c>
      <c r="I6" s="5">
        <v>45758</v>
      </c>
      <c r="J6" s="2" t="s">
        <v>105</v>
      </c>
    </row>
    <row r="7" spans="1:10" x14ac:dyDescent="0.25">
      <c r="A7" s="25"/>
      <c r="B7" s="6">
        <v>1</v>
      </c>
      <c r="C7" s="4" t="s">
        <v>95</v>
      </c>
      <c r="D7" s="25" t="s">
        <v>84</v>
      </c>
      <c r="E7" s="26">
        <v>1578.98</v>
      </c>
      <c r="F7" s="4">
        <f t="shared" si="0"/>
        <v>1578.98</v>
      </c>
      <c r="G7" s="27">
        <f t="shared" ref="G7:G11" si="1">+F7*1.16</f>
        <v>1831.6167999999998</v>
      </c>
      <c r="H7" s="5">
        <v>45758</v>
      </c>
      <c r="I7" s="5">
        <v>45758</v>
      </c>
      <c r="J7" s="2" t="s">
        <v>105</v>
      </c>
    </row>
    <row r="8" spans="1:10" x14ac:dyDescent="0.25">
      <c r="A8" s="25"/>
      <c r="B8" s="6">
        <v>1</v>
      </c>
      <c r="C8" s="4" t="s">
        <v>95</v>
      </c>
      <c r="D8" s="25" t="s">
        <v>85</v>
      </c>
      <c r="E8" s="26">
        <v>489.16</v>
      </c>
      <c r="F8" s="4">
        <f t="shared" si="0"/>
        <v>489.16</v>
      </c>
      <c r="G8" s="27">
        <f t="shared" si="1"/>
        <v>567.42560000000003</v>
      </c>
      <c r="H8" s="5">
        <v>45758</v>
      </c>
      <c r="I8" s="5">
        <v>45758</v>
      </c>
      <c r="J8" s="2" t="s">
        <v>105</v>
      </c>
    </row>
    <row r="9" spans="1:10" x14ac:dyDescent="0.25">
      <c r="A9" s="25"/>
      <c r="B9" s="6">
        <v>2</v>
      </c>
      <c r="C9" s="4" t="s">
        <v>95</v>
      </c>
      <c r="D9" s="25" t="s">
        <v>86</v>
      </c>
      <c r="E9" s="26">
        <v>185.02</v>
      </c>
      <c r="F9" s="4">
        <f t="shared" si="0"/>
        <v>370.04</v>
      </c>
      <c r="G9" s="27">
        <f t="shared" si="1"/>
        <v>429.24639999999999</v>
      </c>
      <c r="H9" s="5">
        <v>45758</v>
      </c>
      <c r="I9" s="5">
        <v>45758</v>
      </c>
      <c r="J9" s="2" t="s">
        <v>105</v>
      </c>
    </row>
    <row r="10" spans="1:10" x14ac:dyDescent="0.25">
      <c r="A10" s="25"/>
      <c r="B10" s="6">
        <v>1</v>
      </c>
      <c r="C10" s="4" t="s">
        <v>95</v>
      </c>
      <c r="D10" s="25" t="s">
        <v>87</v>
      </c>
      <c r="E10" s="26">
        <v>255.72</v>
      </c>
      <c r="F10" s="4">
        <f t="shared" si="0"/>
        <v>255.72</v>
      </c>
      <c r="G10" s="27">
        <f t="shared" si="1"/>
        <v>296.6352</v>
      </c>
      <c r="H10" s="5">
        <v>45758</v>
      </c>
      <c r="I10" s="5">
        <v>45758</v>
      </c>
      <c r="J10" s="2" t="s">
        <v>105</v>
      </c>
    </row>
    <row r="11" spans="1:10" x14ac:dyDescent="0.25">
      <c r="A11" s="25"/>
      <c r="B11" s="6">
        <v>1</v>
      </c>
      <c r="C11" s="4" t="s">
        <v>95</v>
      </c>
      <c r="D11" s="25" t="s">
        <v>88</v>
      </c>
      <c r="E11" s="26">
        <v>41.4</v>
      </c>
      <c r="F11" s="4">
        <f t="shared" si="0"/>
        <v>41.4</v>
      </c>
      <c r="G11" s="27">
        <f t="shared" si="1"/>
        <v>48.023999999999994</v>
      </c>
      <c r="H11" s="5">
        <v>45758</v>
      </c>
      <c r="I11" s="5">
        <v>45758</v>
      </c>
      <c r="J11" s="2" t="s">
        <v>105</v>
      </c>
    </row>
    <row r="12" spans="1:10" x14ac:dyDescent="0.25">
      <c r="A12" s="25"/>
      <c r="B12" s="6">
        <v>3</v>
      </c>
      <c r="C12" s="4" t="s">
        <v>95</v>
      </c>
      <c r="D12" s="25" t="s">
        <v>102</v>
      </c>
      <c r="E12" s="29">
        <v>110</v>
      </c>
      <c r="F12" s="29">
        <f>+E12*B12</f>
        <v>330</v>
      </c>
      <c r="G12" s="30">
        <f>+F12*1.16</f>
        <v>382.79999999999995</v>
      </c>
      <c r="H12" s="5">
        <v>45758</v>
      </c>
      <c r="I12" s="5">
        <v>45758</v>
      </c>
      <c r="J12" s="2" t="s">
        <v>105</v>
      </c>
    </row>
    <row r="13" spans="1:10" x14ac:dyDescent="0.25">
      <c r="A13" s="25"/>
      <c r="B13" s="6">
        <v>16</v>
      </c>
      <c r="C13" s="4" t="s">
        <v>95</v>
      </c>
      <c r="D13" s="25" t="s">
        <v>96</v>
      </c>
      <c r="E13" s="26">
        <v>17.239999999999998</v>
      </c>
      <c r="F13" s="26">
        <f t="shared" ref="F13:F18" si="2">+E13*B13</f>
        <v>275.83999999999997</v>
      </c>
      <c r="G13" s="28">
        <f t="shared" ref="G13:G18" si="3">+F13*1.16</f>
        <v>319.97439999999995</v>
      </c>
      <c r="H13" s="5">
        <v>45770</v>
      </c>
      <c r="I13" s="5">
        <v>45770</v>
      </c>
      <c r="J13" s="2" t="s">
        <v>105</v>
      </c>
    </row>
    <row r="14" spans="1:10" x14ac:dyDescent="0.25">
      <c r="A14" s="25"/>
      <c r="B14" s="6">
        <v>30</v>
      </c>
      <c r="C14" s="4" t="s">
        <v>95</v>
      </c>
      <c r="D14" s="25" t="s">
        <v>97</v>
      </c>
      <c r="E14" s="26">
        <v>1.28</v>
      </c>
      <c r="F14" s="26">
        <f t="shared" si="2"/>
        <v>38.4</v>
      </c>
      <c r="G14" s="28">
        <f t="shared" si="3"/>
        <v>44.543999999999997</v>
      </c>
      <c r="H14" s="5">
        <v>45770</v>
      </c>
      <c r="I14" s="5">
        <v>45770</v>
      </c>
      <c r="J14" s="2" t="s">
        <v>105</v>
      </c>
    </row>
    <row r="15" spans="1:10" x14ac:dyDescent="0.25">
      <c r="A15" s="25"/>
      <c r="B15" s="6">
        <v>30</v>
      </c>
      <c r="C15" s="4" t="s">
        <v>95</v>
      </c>
      <c r="D15" s="25" t="s">
        <v>98</v>
      </c>
      <c r="E15" s="26">
        <v>6.78</v>
      </c>
      <c r="F15" s="26">
        <f t="shared" si="2"/>
        <v>203.4</v>
      </c>
      <c r="G15" s="28">
        <f t="shared" si="3"/>
        <v>235.94399999999999</v>
      </c>
      <c r="H15" s="5">
        <v>45770</v>
      </c>
      <c r="I15" s="5">
        <v>45770</v>
      </c>
      <c r="J15" s="2" t="s">
        <v>105</v>
      </c>
    </row>
    <row r="16" spans="1:10" x14ac:dyDescent="0.25">
      <c r="A16" s="25"/>
      <c r="B16" s="6">
        <v>30</v>
      </c>
      <c r="C16" s="4" t="s">
        <v>95</v>
      </c>
      <c r="D16" s="25" t="s">
        <v>99</v>
      </c>
      <c r="E16" s="26">
        <v>0.28999999999999998</v>
      </c>
      <c r="F16" s="26">
        <f t="shared" si="2"/>
        <v>8.6999999999999993</v>
      </c>
      <c r="G16" s="28">
        <f t="shared" si="3"/>
        <v>10.091999999999999</v>
      </c>
      <c r="H16" s="5">
        <v>45770</v>
      </c>
      <c r="I16" s="5">
        <v>45770</v>
      </c>
      <c r="J16" s="2" t="s">
        <v>105</v>
      </c>
    </row>
    <row r="17" spans="1:10" x14ac:dyDescent="0.25">
      <c r="A17" s="25"/>
      <c r="B17" s="6">
        <v>2</v>
      </c>
      <c r="C17" s="4" t="s">
        <v>95</v>
      </c>
      <c r="D17" s="25" t="s">
        <v>100</v>
      </c>
      <c r="E17" s="26">
        <v>13.36</v>
      </c>
      <c r="F17" s="26">
        <f t="shared" si="2"/>
        <v>26.72</v>
      </c>
      <c r="G17" s="28">
        <f t="shared" si="3"/>
        <v>30.995199999999997</v>
      </c>
      <c r="H17" s="5">
        <v>45770</v>
      </c>
      <c r="I17" s="5">
        <v>45770</v>
      </c>
      <c r="J17" s="2" t="s">
        <v>105</v>
      </c>
    </row>
    <row r="18" spans="1:10" x14ac:dyDescent="0.25">
      <c r="A18" s="25"/>
      <c r="B18" s="6">
        <v>2</v>
      </c>
      <c r="C18" s="4" t="s">
        <v>95</v>
      </c>
      <c r="D18" s="25" t="s">
        <v>101</v>
      </c>
      <c r="E18" s="26">
        <v>18.100000000000001</v>
      </c>
      <c r="F18" s="26">
        <f t="shared" si="2"/>
        <v>36.200000000000003</v>
      </c>
      <c r="G18" s="28">
        <f t="shared" si="3"/>
        <v>41.991999999999997</v>
      </c>
      <c r="H18" s="5">
        <v>45770</v>
      </c>
      <c r="I18" s="5">
        <v>45770</v>
      </c>
      <c r="J18" s="2" t="s">
        <v>105</v>
      </c>
    </row>
    <row r="19" spans="1:10" x14ac:dyDescent="0.25">
      <c r="A19" s="25"/>
      <c r="B19" s="6">
        <v>10</v>
      </c>
      <c r="C19" s="4" t="s">
        <v>95</v>
      </c>
      <c r="D19" s="25" t="s">
        <v>89</v>
      </c>
      <c r="E19" s="26">
        <v>326.72000000000003</v>
      </c>
      <c r="F19" s="4">
        <f t="shared" si="0"/>
        <v>3267.2000000000003</v>
      </c>
      <c r="G19" s="27">
        <f t="shared" ref="G19:G21" si="4">+F19*1.16</f>
        <v>3789.9520000000002</v>
      </c>
      <c r="H19" s="5">
        <v>45771</v>
      </c>
      <c r="I19" s="5">
        <v>45771</v>
      </c>
      <c r="J19" s="2" t="s">
        <v>105</v>
      </c>
    </row>
    <row r="20" spans="1:10" x14ac:dyDescent="0.25">
      <c r="A20" s="25"/>
      <c r="B20" s="6">
        <v>2</v>
      </c>
      <c r="C20" s="4" t="s">
        <v>95</v>
      </c>
      <c r="D20" s="25" t="s">
        <v>90</v>
      </c>
      <c r="E20" s="26">
        <v>891.3</v>
      </c>
      <c r="F20" s="26">
        <f t="shared" si="0"/>
        <v>1782.6</v>
      </c>
      <c r="G20" s="28">
        <f t="shared" si="4"/>
        <v>2067.8159999999998</v>
      </c>
      <c r="H20" s="5">
        <v>45771</v>
      </c>
      <c r="I20" s="5">
        <v>45771</v>
      </c>
      <c r="J20" s="2" t="s">
        <v>105</v>
      </c>
    </row>
    <row r="21" spans="1:10" x14ac:dyDescent="0.25">
      <c r="A21" s="25"/>
      <c r="B21" s="6">
        <v>10</v>
      </c>
      <c r="C21" s="4" t="s">
        <v>95</v>
      </c>
      <c r="D21" s="25" t="s">
        <v>91</v>
      </c>
      <c r="E21" s="26">
        <v>56.9</v>
      </c>
      <c r="F21" s="26">
        <f t="shared" si="0"/>
        <v>569</v>
      </c>
      <c r="G21" s="28">
        <f t="shared" si="4"/>
        <v>660.04</v>
      </c>
      <c r="H21" s="5">
        <v>45771</v>
      </c>
      <c r="I21" s="5">
        <v>45771</v>
      </c>
      <c r="J21" s="2" t="s">
        <v>105</v>
      </c>
    </row>
    <row r="22" spans="1:10" x14ac:dyDescent="0.25">
      <c r="A22" s="25"/>
      <c r="B22" s="6">
        <v>10</v>
      </c>
      <c r="C22" s="4" t="s">
        <v>95</v>
      </c>
      <c r="D22" s="25" t="s">
        <v>92</v>
      </c>
      <c r="E22" s="26">
        <v>32.1</v>
      </c>
      <c r="F22" s="26">
        <f t="shared" ref="F22:F26" si="5">+E22*B22</f>
        <v>321</v>
      </c>
      <c r="G22" s="28">
        <f t="shared" ref="G22:G24" si="6">+F22*1.16</f>
        <v>372.35999999999996</v>
      </c>
      <c r="H22" s="5">
        <v>45771</v>
      </c>
      <c r="I22" s="5">
        <v>45771</v>
      </c>
      <c r="J22" s="2" t="s">
        <v>105</v>
      </c>
    </row>
    <row r="23" spans="1:10" x14ac:dyDescent="0.25">
      <c r="A23" s="25"/>
      <c r="B23" s="6">
        <v>1</v>
      </c>
      <c r="C23" s="4" t="s">
        <v>95</v>
      </c>
      <c r="D23" s="25" t="s">
        <v>93</v>
      </c>
      <c r="E23" s="26">
        <v>15.12</v>
      </c>
      <c r="F23" s="26">
        <f t="shared" si="5"/>
        <v>15.12</v>
      </c>
      <c r="G23" s="28">
        <f t="shared" si="6"/>
        <v>17.539199999999997</v>
      </c>
      <c r="H23" s="5">
        <v>45771</v>
      </c>
      <c r="I23" s="5">
        <v>45771</v>
      </c>
      <c r="J23" s="2" t="s">
        <v>105</v>
      </c>
    </row>
    <row r="24" spans="1:10" x14ac:dyDescent="0.25">
      <c r="A24" s="25"/>
      <c r="B24" s="6">
        <v>1</v>
      </c>
      <c r="C24" s="4" t="s">
        <v>95</v>
      </c>
      <c r="D24" s="25" t="s">
        <v>94</v>
      </c>
      <c r="E24" s="26">
        <v>14.19</v>
      </c>
      <c r="F24" s="26">
        <f t="shared" si="5"/>
        <v>14.19</v>
      </c>
      <c r="G24" s="28">
        <f t="shared" si="6"/>
        <v>16.4604</v>
      </c>
      <c r="H24" s="5">
        <v>45771</v>
      </c>
      <c r="I24" s="5">
        <v>45771</v>
      </c>
      <c r="J24" s="2" t="s">
        <v>105</v>
      </c>
    </row>
    <row r="25" spans="1:10" x14ac:dyDescent="0.25">
      <c r="A25" s="25"/>
      <c r="B25" s="6">
        <v>1</v>
      </c>
      <c r="C25" s="4" t="s">
        <v>95</v>
      </c>
      <c r="D25" s="25" t="s">
        <v>103</v>
      </c>
      <c r="E25" s="26">
        <v>3794.22</v>
      </c>
      <c r="F25" s="26">
        <f t="shared" si="5"/>
        <v>3794.22</v>
      </c>
      <c r="G25" s="28">
        <f>+F25*1.16</f>
        <v>4401.2951999999996</v>
      </c>
      <c r="H25" s="5">
        <v>45771</v>
      </c>
      <c r="I25" s="5">
        <v>45771</v>
      </c>
      <c r="J25" s="2" t="s">
        <v>105</v>
      </c>
    </row>
    <row r="26" spans="1:10" x14ac:dyDescent="0.25">
      <c r="A26" s="25"/>
      <c r="B26" s="6">
        <v>1</v>
      </c>
      <c r="C26" s="4" t="s">
        <v>95</v>
      </c>
      <c r="D26" s="25" t="s">
        <v>104</v>
      </c>
      <c r="E26" s="26">
        <v>534.48</v>
      </c>
      <c r="F26" s="26">
        <f t="shared" si="5"/>
        <v>534.48</v>
      </c>
      <c r="G26" s="28">
        <f>+F26*1.16</f>
        <v>619.99680000000001</v>
      </c>
      <c r="H26" s="5">
        <v>45771</v>
      </c>
      <c r="I26" s="5">
        <v>45771</v>
      </c>
      <c r="J26" s="2" t="s">
        <v>105</v>
      </c>
    </row>
    <row r="27" spans="1:10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25">
      <c r="G30" s="31">
        <f>SUM(G6:G29)</f>
        <v>20132.438000000002</v>
      </c>
    </row>
  </sheetData>
  <mergeCells count="1">
    <mergeCell ref="A1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D89A-8084-4A2A-9E90-768139F474A2}">
  <dimension ref="A1:J30"/>
  <sheetViews>
    <sheetView showGridLines="0" workbookViewId="0">
      <selection activeCell="A26" sqref="A26"/>
    </sheetView>
  </sheetViews>
  <sheetFormatPr baseColWidth="10" defaultColWidth="10.7109375" defaultRowHeight="15" x14ac:dyDescent="0.25"/>
  <cols>
    <col min="1" max="1" width="7" bestFit="1" customWidth="1"/>
    <col min="2" max="2" width="8.85546875" bestFit="1" customWidth="1"/>
    <col min="3" max="3" width="7.42578125" bestFit="1" customWidth="1"/>
    <col min="4" max="4" width="69.28515625" bestFit="1" customWidth="1"/>
    <col min="5" max="5" width="14.28515625" bestFit="1" customWidth="1"/>
    <col min="6" max="7" width="11.5703125" bestFit="1" customWidth="1"/>
    <col min="8" max="8" width="15.85546875" bestFit="1" customWidth="1"/>
    <col min="9" max="9" width="16.28515625" bestFit="1" customWidth="1"/>
    <col min="10" max="10" width="17.5703125" bestFit="1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5">
      <c r="A4" s="18"/>
      <c r="B4" s="18"/>
      <c r="C4" s="18"/>
      <c r="D4" s="19"/>
      <c r="E4" s="20"/>
      <c r="F4" s="20"/>
      <c r="G4" s="20"/>
    </row>
    <row r="5" spans="1:10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x14ac:dyDescent="0.25">
      <c r="A6" s="6">
        <v>814466</v>
      </c>
      <c r="B6" s="6">
        <v>2</v>
      </c>
      <c r="C6" s="4" t="s">
        <v>74</v>
      </c>
      <c r="D6" s="22" t="s">
        <v>106</v>
      </c>
      <c r="E6" s="4">
        <v>2417.37</v>
      </c>
      <c r="F6" s="4">
        <f>+E6*B6</f>
        <v>4834.74</v>
      </c>
      <c r="G6" s="27">
        <f>+F6*1.16</f>
        <v>5608.2983999999997</v>
      </c>
      <c r="H6" s="5">
        <v>45798</v>
      </c>
      <c r="I6" s="5">
        <v>45799</v>
      </c>
      <c r="J6" s="2"/>
    </row>
    <row r="7" spans="1:10" x14ac:dyDescent="0.25">
      <c r="A7" s="25">
        <v>637633</v>
      </c>
      <c r="B7" s="6">
        <v>5</v>
      </c>
      <c r="C7" s="4" t="s">
        <v>117</v>
      </c>
      <c r="D7" s="25" t="s">
        <v>107</v>
      </c>
      <c r="E7" s="26">
        <v>443.53</v>
      </c>
      <c r="F7" s="4">
        <f t="shared" ref="F7:F22" si="0">+E7*B7</f>
        <v>2217.6499999999996</v>
      </c>
      <c r="G7" s="27">
        <f t="shared" ref="G7:G29" si="1">+F7*1.16</f>
        <v>2572.4739999999993</v>
      </c>
      <c r="H7" s="5">
        <v>45798</v>
      </c>
      <c r="I7" s="5">
        <v>45799</v>
      </c>
      <c r="J7" s="2"/>
    </row>
    <row r="8" spans="1:10" x14ac:dyDescent="0.25">
      <c r="A8" s="25">
        <v>921280</v>
      </c>
      <c r="B8" s="6">
        <v>3</v>
      </c>
      <c r="C8" s="4" t="s">
        <v>74</v>
      </c>
      <c r="D8" s="25" t="s">
        <v>108</v>
      </c>
      <c r="E8" s="26">
        <v>299.91000000000003</v>
      </c>
      <c r="F8" s="4">
        <f t="shared" si="0"/>
        <v>899.73</v>
      </c>
      <c r="G8" s="27">
        <f t="shared" si="1"/>
        <v>1043.6867999999999</v>
      </c>
      <c r="H8" s="5">
        <v>45798</v>
      </c>
      <c r="I8" s="5">
        <v>45799</v>
      </c>
      <c r="J8" s="2"/>
    </row>
    <row r="9" spans="1:10" x14ac:dyDescent="0.25">
      <c r="A9" s="25">
        <v>153454</v>
      </c>
      <c r="B9" s="6">
        <v>20</v>
      </c>
      <c r="C9" s="4" t="s">
        <v>74</v>
      </c>
      <c r="D9" s="25" t="s">
        <v>109</v>
      </c>
      <c r="E9" s="26">
        <v>44.83</v>
      </c>
      <c r="F9" s="4">
        <f t="shared" si="0"/>
        <v>896.59999999999991</v>
      </c>
      <c r="G9" s="27">
        <f t="shared" si="1"/>
        <v>1040.0559999999998</v>
      </c>
      <c r="H9" s="5">
        <v>45798</v>
      </c>
      <c r="I9" s="5">
        <v>45799</v>
      </c>
      <c r="J9" s="2"/>
    </row>
    <row r="10" spans="1:10" x14ac:dyDescent="0.25">
      <c r="A10" s="25">
        <v>102274</v>
      </c>
      <c r="B10" s="6">
        <v>5</v>
      </c>
      <c r="C10" s="4" t="s">
        <v>74</v>
      </c>
      <c r="D10" s="25" t="s">
        <v>110</v>
      </c>
      <c r="E10" s="26">
        <v>173.19</v>
      </c>
      <c r="F10" s="4">
        <f t="shared" si="0"/>
        <v>865.95</v>
      </c>
      <c r="G10" s="27">
        <f t="shared" si="1"/>
        <v>1004.502</v>
      </c>
      <c r="H10" s="5">
        <v>45798</v>
      </c>
      <c r="I10" s="5">
        <v>45799</v>
      </c>
      <c r="J10" s="2"/>
    </row>
    <row r="11" spans="1:10" x14ac:dyDescent="0.25">
      <c r="A11" s="25">
        <v>808454</v>
      </c>
      <c r="B11" s="6">
        <v>3</v>
      </c>
      <c r="C11" s="4" t="s">
        <v>74</v>
      </c>
      <c r="D11" s="25" t="s">
        <v>111</v>
      </c>
      <c r="E11" s="26">
        <v>252.6</v>
      </c>
      <c r="F11" s="4">
        <f t="shared" si="0"/>
        <v>757.8</v>
      </c>
      <c r="G11" s="27">
        <f t="shared" si="1"/>
        <v>879.04799999999989</v>
      </c>
      <c r="H11" s="5">
        <v>45798</v>
      </c>
      <c r="I11" s="5">
        <v>45799</v>
      </c>
      <c r="J11" s="2"/>
    </row>
    <row r="12" spans="1:10" x14ac:dyDescent="0.25">
      <c r="A12" s="25">
        <v>196839</v>
      </c>
      <c r="B12" s="6">
        <v>5</v>
      </c>
      <c r="C12" s="4" t="s">
        <v>74</v>
      </c>
      <c r="D12" s="25" t="s">
        <v>112</v>
      </c>
      <c r="E12" s="29">
        <v>114.58</v>
      </c>
      <c r="F12" s="4">
        <f t="shared" si="0"/>
        <v>572.9</v>
      </c>
      <c r="G12" s="27">
        <f t="shared" si="1"/>
        <v>664.56399999999996</v>
      </c>
      <c r="H12" s="5">
        <v>45798</v>
      </c>
      <c r="I12" s="5">
        <v>45799</v>
      </c>
      <c r="J12" s="2"/>
    </row>
    <row r="13" spans="1:10" x14ac:dyDescent="0.25">
      <c r="A13" s="25">
        <v>642813</v>
      </c>
      <c r="B13" s="6">
        <v>10</v>
      </c>
      <c r="C13" s="4" t="s">
        <v>74</v>
      </c>
      <c r="D13" s="25" t="s">
        <v>113</v>
      </c>
      <c r="E13" s="26">
        <v>29.69</v>
      </c>
      <c r="F13" s="4">
        <f t="shared" si="0"/>
        <v>296.90000000000003</v>
      </c>
      <c r="G13" s="27">
        <f t="shared" si="1"/>
        <v>344.404</v>
      </c>
      <c r="H13" s="5">
        <v>45798</v>
      </c>
      <c r="I13" s="5">
        <v>45799</v>
      </c>
      <c r="J13" s="2"/>
    </row>
    <row r="14" spans="1:10" x14ac:dyDescent="0.25">
      <c r="A14" s="25">
        <v>825669</v>
      </c>
      <c r="B14" s="6">
        <v>1</v>
      </c>
      <c r="C14" s="4" t="s">
        <v>74</v>
      </c>
      <c r="D14" s="25" t="s">
        <v>114</v>
      </c>
      <c r="E14" s="26">
        <v>195.73</v>
      </c>
      <c r="F14" s="4">
        <f t="shared" si="0"/>
        <v>195.73</v>
      </c>
      <c r="G14" s="27">
        <f t="shared" si="1"/>
        <v>227.04679999999996</v>
      </c>
      <c r="H14" s="5">
        <v>45798</v>
      </c>
      <c r="I14" s="5">
        <v>45799</v>
      </c>
      <c r="J14" s="2"/>
    </row>
    <row r="15" spans="1:10" x14ac:dyDescent="0.25">
      <c r="A15" s="25">
        <v>400387</v>
      </c>
      <c r="B15" s="6">
        <v>3</v>
      </c>
      <c r="C15" s="4" t="s">
        <v>74</v>
      </c>
      <c r="D15" s="25" t="s">
        <v>115</v>
      </c>
      <c r="E15" s="26">
        <v>19.600000000000001</v>
      </c>
      <c r="F15" s="4">
        <f t="shared" si="0"/>
        <v>58.800000000000004</v>
      </c>
      <c r="G15" s="27">
        <f t="shared" si="1"/>
        <v>68.207999999999998</v>
      </c>
      <c r="H15" s="5">
        <v>45798</v>
      </c>
      <c r="I15" s="5">
        <v>45799</v>
      </c>
      <c r="J15" s="2"/>
    </row>
    <row r="16" spans="1:10" x14ac:dyDescent="0.25">
      <c r="A16" s="25">
        <v>337946</v>
      </c>
      <c r="B16" s="6">
        <v>5</v>
      </c>
      <c r="C16" s="4" t="s">
        <v>74</v>
      </c>
      <c r="D16" s="25" t="s">
        <v>116</v>
      </c>
      <c r="E16" s="26">
        <v>9.1300000000000008</v>
      </c>
      <c r="F16" s="4">
        <f t="shared" si="0"/>
        <v>45.650000000000006</v>
      </c>
      <c r="G16" s="27">
        <f t="shared" si="1"/>
        <v>52.954000000000001</v>
      </c>
      <c r="H16" s="5">
        <v>45798</v>
      </c>
      <c r="I16" s="5">
        <v>45799</v>
      </c>
      <c r="J16" s="2"/>
    </row>
    <row r="17" spans="1:10" x14ac:dyDescent="0.25">
      <c r="A17" s="25">
        <v>337280</v>
      </c>
      <c r="B17" s="6">
        <v>5</v>
      </c>
      <c r="C17" s="4" t="s">
        <v>74</v>
      </c>
      <c r="D17" s="25" t="s">
        <v>118</v>
      </c>
      <c r="E17" s="26">
        <v>6.74</v>
      </c>
      <c r="F17" s="4">
        <f t="shared" si="0"/>
        <v>33.700000000000003</v>
      </c>
      <c r="G17" s="27">
        <f t="shared" si="1"/>
        <v>39.091999999999999</v>
      </c>
      <c r="H17" s="5">
        <v>45798</v>
      </c>
      <c r="I17" s="5">
        <v>45799</v>
      </c>
      <c r="J17" s="2"/>
    </row>
    <row r="18" spans="1:10" x14ac:dyDescent="0.25">
      <c r="A18" s="25">
        <v>337213</v>
      </c>
      <c r="B18" s="6">
        <v>5</v>
      </c>
      <c r="C18" s="4" t="s">
        <v>74</v>
      </c>
      <c r="D18" s="25" t="s">
        <v>119</v>
      </c>
      <c r="E18" s="26">
        <v>6.57</v>
      </c>
      <c r="F18" s="4">
        <f t="shared" si="0"/>
        <v>32.85</v>
      </c>
      <c r="G18" s="27">
        <f t="shared" si="1"/>
        <v>38.106000000000002</v>
      </c>
      <c r="H18" s="5">
        <v>45798</v>
      </c>
      <c r="I18" s="5">
        <v>45799</v>
      </c>
      <c r="J18" s="2"/>
    </row>
    <row r="19" spans="1:10" x14ac:dyDescent="0.25">
      <c r="A19" s="25">
        <v>337753</v>
      </c>
      <c r="B19" s="6">
        <v>5</v>
      </c>
      <c r="C19" s="4" t="s">
        <v>74</v>
      </c>
      <c r="D19" s="25" t="s">
        <v>120</v>
      </c>
      <c r="E19" s="26">
        <v>6.21</v>
      </c>
      <c r="F19" s="4">
        <f t="shared" si="0"/>
        <v>31.05</v>
      </c>
      <c r="G19" s="27">
        <f t="shared" si="1"/>
        <v>36.018000000000001</v>
      </c>
      <c r="H19" s="5">
        <v>45798</v>
      </c>
      <c r="I19" s="5">
        <v>45799</v>
      </c>
      <c r="J19" s="2"/>
    </row>
    <row r="20" spans="1:10" x14ac:dyDescent="0.25">
      <c r="A20" s="25">
        <v>374236</v>
      </c>
      <c r="B20" s="6">
        <v>1</v>
      </c>
      <c r="C20" s="4" t="s">
        <v>74</v>
      </c>
      <c r="D20" s="25" t="s">
        <v>121</v>
      </c>
      <c r="E20" s="26">
        <v>29.26</v>
      </c>
      <c r="F20" s="4">
        <f t="shared" si="0"/>
        <v>29.26</v>
      </c>
      <c r="G20" s="27">
        <f t="shared" si="1"/>
        <v>33.941600000000001</v>
      </c>
      <c r="H20" s="5">
        <v>45798</v>
      </c>
      <c r="I20" s="5">
        <v>45799</v>
      </c>
      <c r="J20" s="2"/>
    </row>
    <row r="21" spans="1:10" x14ac:dyDescent="0.25">
      <c r="A21" s="25"/>
      <c r="B21" s="6">
        <v>1</v>
      </c>
      <c r="C21" s="4" t="s">
        <v>74</v>
      </c>
      <c r="D21" s="25" t="s">
        <v>126</v>
      </c>
      <c r="E21" s="26">
        <v>892.24</v>
      </c>
      <c r="F21" s="26">
        <f t="shared" si="0"/>
        <v>892.24</v>
      </c>
      <c r="G21" s="27">
        <f t="shared" si="1"/>
        <v>1034.9983999999999</v>
      </c>
      <c r="H21" s="5">
        <v>45799</v>
      </c>
      <c r="I21" s="5">
        <v>45800</v>
      </c>
      <c r="J21" s="25"/>
    </row>
    <row r="22" spans="1:10" x14ac:dyDescent="0.25">
      <c r="A22" s="25"/>
      <c r="B22" s="6">
        <v>5</v>
      </c>
      <c r="C22" s="4" t="s">
        <v>122</v>
      </c>
      <c r="D22" s="25" t="s">
        <v>123</v>
      </c>
      <c r="E22" s="26">
        <v>110</v>
      </c>
      <c r="F22" s="26">
        <f t="shared" si="0"/>
        <v>550</v>
      </c>
      <c r="G22" s="27">
        <f t="shared" si="1"/>
        <v>638</v>
      </c>
      <c r="H22" s="5">
        <v>45798</v>
      </c>
      <c r="I22" s="5">
        <v>45799</v>
      </c>
      <c r="J22" s="2"/>
    </row>
    <row r="23" spans="1:10" x14ac:dyDescent="0.25">
      <c r="A23" s="25"/>
      <c r="B23" s="6">
        <v>1</v>
      </c>
      <c r="C23" s="4" t="s">
        <v>74</v>
      </c>
      <c r="D23" s="25" t="s">
        <v>124</v>
      </c>
      <c r="E23" s="26">
        <v>1102.5899999999999</v>
      </c>
      <c r="F23" s="4">
        <f t="shared" ref="F23:F29" si="2">+E23*B23</f>
        <v>1102.5899999999999</v>
      </c>
      <c r="G23" s="27">
        <f t="shared" si="1"/>
        <v>1279.0043999999998</v>
      </c>
      <c r="H23" s="5">
        <v>45799</v>
      </c>
      <c r="I23" s="5">
        <v>45800</v>
      </c>
      <c r="J23" s="2"/>
    </row>
    <row r="24" spans="1:10" x14ac:dyDescent="0.25">
      <c r="A24" s="25"/>
      <c r="B24" s="6">
        <v>1</v>
      </c>
      <c r="C24" s="4" t="s">
        <v>74</v>
      </c>
      <c r="D24" s="25" t="s">
        <v>125</v>
      </c>
      <c r="E24" s="26">
        <v>1102.5899999999999</v>
      </c>
      <c r="F24" s="4">
        <f t="shared" si="2"/>
        <v>1102.5899999999999</v>
      </c>
      <c r="G24" s="27">
        <f t="shared" si="1"/>
        <v>1279.0043999999998</v>
      </c>
      <c r="H24" s="5">
        <v>45799</v>
      </c>
      <c r="I24" s="5">
        <v>45800</v>
      </c>
      <c r="J24" s="2"/>
    </row>
    <row r="25" spans="1:10" x14ac:dyDescent="0.25">
      <c r="A25" s="25"/>
      <c r="B25" s="6">
        <v>3</v>
      </c>
      <c r="C25" s="4" t="s">
        <v>74</v>
      </c>
      <c r="D25" s="25" t="s">
        <v>127</v>
      </c>
      <c r="E25" s="26">
        <v>223.73</v>
      </c>
      <c r="F25" s="4">
        <f t="shared" si="2"/>
        <v>671.18999999999994</v>
      </c>
      <c r="G25" s="27">
        <f t="shared" si="1"/>
        <v>778.58039999999983</v>
      </c>
      <c r="H25" s="5">
        <v>45799</v>
      </c>
      <c r="I25" s="5">
        <v>45800</v>
      </c>
      <c r="J25" s="2"/>
    </row>
    <row r="26" spans="1:10" x14ac:dyDescent="0.25">
      <c r="A26" s="25"/>
      <c r="B26" s="6">
        <v>3</v>
      </c>
      <c r="C26" s="4" t="s">
        <v>74</v>
      </c>
      <c r="D26" s="25" t="s">
        <v>128</v>
      </c>
      <c r="E26" s="26">
        <v>63.98</v>
      </c>
      <c r="F26" s="4">
        <f t="shared" si="2"/>
        <v>191.94</v>
      </c>
      <c r="G26" s="27">
        <f t="shared" si="1"/>
        <v>222.65039999999999</v>
      </c>
      <c r="H26" s="5">
        <v>45799</v>
      </c>
      <c r="I26" s="5">
        <v>45800</v>
      </c>
      <c r="J26" s="2"/>
    </row>
    <row r="27" spans="1:10" x14ac:dyDescent="0.25">
      <c r="A27" s="25"/>
      <c r="B27" s="6">
        <v>1</v>
      </c>
      <c r="C27" s="4" t="s">
        <v>74</v>
      </c>
      <c r="D27" s="25" t="s">
        <v>129</v>
      </c>
      <c r="E27" s="26">
        <v>702.72</v>
      </c>
      <c r="F27" s="4">
        <f t="shared" si="2"/>
        <v>702.72</v>
      </c>
      <c r="G27" s="27">
        <f t="shared" si="1"/>
        <v>815.15519999999992</v>
      </c>
      <c r="H27" s="5">
        <v>45799</v>
      </c>
      <c r="I27" s="5">
        <v>45800</v>
      </c>
      <c r="J27" s="2"/>
    </row>
    <row r="28" spans="1:10" x14ac:dyDescent="0.25">
      <c r="A28" s="25"/>
      <c r="B28" s="6">
        <v>5</v>
      </c>
      <c r="C28" s="4" t="s">
        <v>74</v>
      </c>
      <c r="D28" s="25" t="s">
        <v>130</v>
      </c>
      <c r="E28" s="26">
        <v>533.47</v>
      </c>
      <c r="F28" s="4">
        <f t="shared" si="2"/>
        <v>2667.3500000000004</v>
      </c>
      <c r="G28" s="27">
        <f t="shared" si="1"/>
        <v>3094.1260000000002</v>
      </c>
      <c r="H28" s="5">
        <v>45799</v>
      </c>
      <c r="I28" s="5">
        <v>45800</v>
      </c>
      <c r="J28" s="25"/>
    </row>
    <row r="29" spans="1:10" x14ac:dyDescent="0.25">
      <c r="A29" s="25"/>
      <c r="B29" s="6">
        <v>1</v>
      </c>
      <c r="C29" s="4" t="s">
        <v>74</v>
      </c>
      <c r="D29" s="25" t="s">
        <v>126</v>
      </c>
      <c r="E29" s="26">
        <v>892.24</v>
      </c>
      <c r="F29" s="26">
        <f t="shared" si="2"/>
        <v>892.24</v>
      </c>
      <c r="G29" s="27">
        <f t="shared" si="1"/>
        <v>1034.9983999999999</v>
      </c>
      <c r="H29" s="5">
        <v>45799</v>
      </c>
      <c r="I29" s="5">
        <v>45800</v>
      </c>
      <c r="J29" s="25"/>
    </row>
    <row r="30" spans="1:10" x14ac:dyDescent="0.25">
      <c r="F30" s="32">
        <f>SUM(F6:F29)</f>
        <v>20542.170000000002</v>
      </c>
      <c r="G30" s="31">
        <f>SUM(G6:G29)</f>
        <v>23828.917200000004</v>
      </c>
    </row>
  </sheetData>
  <mergeCells count="1">
    <mergeCell ref="A1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B2C3F-5EB9-4A78-B195-5E81C95FF301}">
  <dimension ref="A1:J54"/>
  <sheetViews>
    <sheetView showGridLines="0" topLeftCell="A24" workbookViewId="0">
      <selection activeCell="C50" sqref="C50"/>
    </sheetView>
  </sheetViews>
  <sheetFormatPr baseColWidth="10" defaultColWidth="10.7109375" defaultRowHeight="15" x14ac:dyDescent="0.25"/>
  <cols>
    <col min="1" max="1" width="14.42578125" style="20" bestFit="1" customWidth="1"/>
    <col min="2" max="2" width="8.85546875" bestFit="1" customWidth="1"/>
    <col min="3" max="3" width="7.42578125" bestFit="1" customWidth="1"/>
    <col min="4" max="4" width="69.28515625" bestFit="1" customWidth="1"/>
    <col min="5" max="5" width="14.28515625" bestFit="1" customWidth="1"/>
    <col min="6" max="7" width="11.5703125" bestFit="1" customWidth="1"/>
    <col min="8" max="8" width="15.85546875" bestFit="1" customWidth="1"/>
    <col min="9" max="9" width="16.28515625" bestFit="1" customWidth="1"/>
    <col min="10" max="10" width="17.5703125" bestFit="1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5">
      <c r="B4" s="18"/>
      <c r="C4" s="18"/>
      <c r="D4" s="19"/>
      <c r="E4" s="20"/>
      <c r="F4" s="20"/>
      <c r="G4" s="20"/>
    </row>
    <row r="5" spans="1:10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x14ac:dyDescent="0.25">
      <c r="A6" s="2">
        <v>269459</v>
      </c>
      <c r="B6" s="6">
        <v>2</v>
      </c>
      <c r="C6" s="4" t="s">
        <v>95</v>
      </c>
      <c r="D6" s="22" t="s">
        <v>131</v>
      </c>
      <c r="E6" s="4">
        <v>41.390999999999998</v>
      </c>
      <c r="F6" s="4">
        <f>+E6*B6</f>
        <v>82.781999999999996</v>
      </c>
      <c r="G6" s="27">
        <f t="shared" ref="G6:G18" si="0">+F6*1.16</f>
        <v>96.027119999999982</v>
      </c>
      <c r="H6" s="5">
        <v>45836</v>
      </c>
      <c r="I6" s="5"/>
      <c r="J6" s="2"/>
    </row>
    <row r="7" spans="1:10" x14ac:dyDescent="0.25">
      <c r="A7" s="2">
        <v>108364</v>
      </c>
      <c r="B7" s="6">
        <v>5</v>
      </c>
      <c r="C7" s="4" t="s">
        <v>95</v>
      </c>
      <c r="D7" s="25" t="s">
        <v>132</v>
      </c>
      <c r="E7" s="26">
        <v>26.19</v>
      </c>
      <c r="F7" s="4">
        <f>+E7*B7</f>
        <v>130.95000000000002</v>
      </c>
      <c r="G7" s="27">
        <f t="shared" si="0"/>
        <v>151.90200000000002</v>
      </c>
      <c r="H7" s="5">
        <v>45836</v>
      </c>
      <c r="I7" s="5"/>
      <c r="J7" s="2"/>
    </row>
    <row r="8" spans="1:10" x14ac:dyDescent="0.25">
      <c r="A8" s="2">
        <v>598475</v>
      </c>
      <c r="B8" s="6">
        <v>2</v>
      </c>
      <c r="C8" s="4" t="s">
        <v>95</v>
      </c>
      <c r="D8" s="25" t="s">
        <v>133</v>
      </c>
      <c r="E8" s="26">
        <v>105.605</v>
      </c>
      <c r="F8" s="4">
        <f>+E8*B8</f>
        <v>211.21</v>
      </c>
      <c r="G8" s="27">
        <f t="shared" si="0"/>
        <v>245.00360000000001</v>
      </c>
      <c r="H8" s="5">
        <v>45836</v>
      </c>
      <c r="I8" s="5"/>
      <c r="J8" s="2"/>
    </row>
    <row r="9" spans="1:10" x14ac:dyDescent="0.25">
      <c r="A9" s="2">
        <v>165154</v>
      </c>
      <c r="B9" s="6">
        <v>20</v>
      </c>
      <c r="C9" s="4" t="s">
        <v>95</v>
      </c>
      <c r="D9" s="25" t="s">
        <v>134</v>
      </c>
      <c r="E9" s="26">
        <v>24.5</v>
      </c>
      <c r="F9" s="4">
        <f>+E9*B9</f>
        <v>490</v>
      </c>
      <c r="G9" s="27">
        <f t="shared" si="0"/>
        <v>568.4</v>
      </c>
      <c r="H9" s="5">
        <v>45836</v>
      </c>
      <c r="I9" s="5"/>
      <c r="J9" s="2"/>
    </row>
    <row r="10" spans="1:10" x14ac:dyDescent="0.25">
      <c r="A10" s="2">
        <v>110263</v>
      </c>
      <c r="B10" s="6">
        <v>3</v>
      </c>
      <c r="C10" s="4" t="s">
        <v>95</v>
      </c>
      <c r="D10" s="25" t="s">
        <v>135</v>
      </c>
      <c r="E10" s="26">
        <v>322.51</v>
      </c>
      <c r="F10" s="4">
        <f>+E10*B10</f>
        <v>967.53</v>
      </c>
      <c r="G10" s="27">
        <f t="shared" si="0"/>
        <v>1122.3347999999999</v>
      </c>
      <c r="H10" s="5">
        <v>45836</v>
      </c>
      <c r="I10" s="5"/>
      <c r="J10" s="2"/>
    </row>
    <row r="11" spans="1:10" x14ac:dyDescent="0.25">
      <c r="A11" s="2">
        <v>811133</v>
      </c>
      <c r="B11" s="6">
        <v>8</v>
      </c>
      <c r="C11" s="4" t="s">
        <v>95</v>
      </c>
      <c r="D11" s="25" t="s">
        <v>136</v>
      </c>
      <c r="E11" s="26">
        <v>10.89625</v>
      </c>
      <c r="F11" s="4">
        <f>+B11*E11</f>
        <v>87.17</v>
      </c>
      <c r="G11" s="27">
        <f t="shared" si="0"/>
        <v>101.1172</v>
      </c>
      <c r="H11" s="5">
        <v>45836</v>
      </c>
      <c r="I11" s="5"/>
      <c r="J11" s="2"/>
    </row>
    <row r="12" spans="1:10" x14ac:dyDescent="0.25">
      <c r="A12" s="2">
        <v>416938</v>
      </c>
      <c r="B12" s="6">
        <v>10</v>
      </c>
      <c r="C12" s="4" t="s">
        <v>95</v>
      </c>
      <c r="D12" s="25" t="s">
        <v>137</v>
      </c>
      <c r="E12" s="29">
        <v>25.259</v>
      </c>
      <c r="F12" s="4">
        <f>+B12*E12</f>
        <v>252.59</v>
      </c>
      <c r="G12" s="27">
        <f t="shared" si="0"/>
        <v>293.00439999999998</v>
      </c>
      <c r="H12" s="5">
        <v>45836</v>
      </c>
      <c r="I12" s="5"/>
      <c r="J12" s="2"/>
    </row>
    <row r="13" spans="1:10" x14ac:dyDescent="0.25">
      <c r="A13" s="2">
        <v>463946</v>
      </c>
      <c r="B13" s="6">
        <v>1</v>
      </c>
      <c r="C13" s="4" t="s">
        <v>95</v>
      </c>
      <c r="D13" s="25" t="s">
        <v>138</v>
      </c>
      <c r="E13" s="26">
        <v>21.34</v>
      </c>
      <c r="F13" s="4">
        <f>+E13</f>
        <v>21.34</v>
      </c>
      <c r="G13" s="27">
        <f t="shared" si="0"/>
        <v>24.754399999999997</v>
      </c>
      <c r="H13" s="5">
        <v>45836</v>
      </c>
      <c r="I13" s="5"/>
      <c r="J13" s="2"/>
    </row>
    <row r="14" spans="1:10" x14ac:dyDescent="0.25">
      <c r="A14" s="2">
        <v>873703</v>
      </c>
      <c r="B14" s="6">
        <v>5</v>
      </c>
      <c r="C14" s="4" t="s">
        <v>95</v>
      </c>
      <c r="D14" s="25" t="s">
        <v>139</v>
      </c>
      <c r="E14" s="26">
        <v>70.97</v>
      </c>
      <c r="F14" s="4">
        <f>+B14*E14</f>
        <v>354.85</v>
      </c>
      <c r="G14" s="27">
        <f t="shared" si="0"/>
        <v>411.62599999999998</v>
      </c>
      <c r="H14" s="5">
        <v>45836</v>
      </c>
      <c r="I14" s="5"/>
      <c r="J14" s="2"/>
    </row>
    <row r="15" spans="1:10" x14ac:dyDescent="0.25">
      <c r="A15" s="2">
        <v>965489</v>
      </c>
      <c r="B15" s="6">
        <v>1</v>
      </c>
      <c r="C15" s="4" t="s">
        <v>95</v>
      </c>
      <c r="D15" s="25" t="s">
        <v>140</v>
      </c>
      <c r="E15" s="26">
        <v>2733.44</v>
      </c>
      <c r="F15" s="4">
        <f>+E15</f>
        <v>2733.44</v>
      </c>
      <c r="G15" s="27">
        <f t="shared" si="0"/>
        <v>3170.7903999999999</v>
      </c>
      <c r="H15" s="5">
        <v>45836</v>
      </c>
      <c r="I15" s="5"/>
      <c r="J15" s="2"/>
    </row>
    <row r="16" spans="1:10" x14ac:dyDescent="0.25">
      <c r="A16" s="2">
        <v>165490</v>
      </c>
      <c r="B16" s="6">
        <v>2</v>
      </c>
      <c r="C16" s="4" t="s">
        <v>95</v>
      </c>
      <c r="D16" s="25" t="s">
        <v>141</v>
      </c>
      <c r="E16" s="26">
        <v>143.52500000000001</v>
      </c>
      <c r="F16" s="4">
        <f>+E16*B16</f>
        <v>287.05</v>
      </c>
      <c r="G16" s="27">
        <f t="shared" si="0"/>
        <v>332.97800000000001</v>
      </c>
      <c r="H16" s="5">
        <v>45836</v>
      </c>
      <c r="I16" s="5"/>
      <c r="J16" s="2"/>
    </row>
    <row r="17" spans="1:10" x14ac:dyDescent="0.25">
      <c r="A17" s="2">
        <v>865100</v>
      </c>
      <c r="B17" s="6">
        <v>1</v>
      </c>
      <c r="C17" s="4" t="s">
        <v>95</v>
      </c>
      <c r="D17" s="25" t="s">
        <v>169</v>
      </c>
      <c r="E17" s="26">
        <v>168.12</v>
      </c>
      <c r="F17" s="4">
        <f>+E17</f>
        <v>168.12</v>
      </c>
      <c r="G17" s="27">
        <f t="shared" si="0"/>
        <v>195.01919999999998</v>
      </c>
      <c r="H17" s="5">
        <v>45836</v>
      </c>
      <c r="I17" s="5"/>
      <c r="J17" s="2"/>
    </row>
    <row r="18" spans="1:10" x14ac:dyDescent="0.25">
      <c r="A18" s="2" t="s">
        <v>171</v>
      </c>
      <c r="B18" s="6">
        <v>2</v>
      </c>
      <c r="C18" s="4" t="s">
        <v>95</v>
      </c>
      <c r="D18" s="25" t="s">
        <v>170</v>
      </c>
      <c r="E18" s="26">
        <v>240.52</v>
      </c>
      <c r="F18" s="4">
        <f>+E18*B18</f>
        <v>481.04</v>
      </c>
      <c r="G18" s="27">
        <f t="shared" si="0"/>
        <v>558.00639999999999</v>
      </c>
      <c r="H18" s="5">
        <v>45826</v>
      </c>
      <c r="I18" s="5"/>
      <c r="J18" s="2"/>
    </row>
    <row r="19" spans="1:10" x14ac:dyDescent="0.25">
      <c r="A19" s="2"/>
      <c r="B19" s="6">
        <v>1</v>
      </c>
      <c r="C19" s="33" t="s">
        <v>95</v>
      </c>
      <c r="D19" s="25" t="s">
        <v>172</v>
      </c>
      <c r="E19" s="26">
        <v>2081.62</v>
      </c>
      <c r="F19" s="4">
        <f>+E19*B19</f>
        <v>2081.62</v>
      </c>
      <c r="G19" s="27">
        <f>+F19</f>
        <v>2081.62</v>
      </c>
      <c r="H19" s="5">
        <v>45826</v>
      </c>
      <c r="I19" s="5"/>
      <c r="J19" s="2"/>
    </row>
    <row r="20" spans="1:10" x14ac:dyDescent="0.25">
      <c r="A20" s="2"/>
      <c r="B20" s="6">
        <v>10</v>
      </c>
      <c r="C20" s="33" t="s">
        <v>95</v>
      </c>
      <c r="D20" s="25" t="s">
        <v>142</v>
      </c>
      <c r="E20" s="26">
        <v>18</v>
      </c>
      <c r="F20" s="4">
        <f>+E20*B20</f>
        <v>180</v>
      </c>
      <c r="G20" s="27">
        <f t="shared" ref="G20:G49" si="1">+F20*1.16</f>
        <v>208.79999999999998</v>
      </c>
      <c r="H20" s="5">
        <v>45836</v>
      </c>
      <c r="I20" s="5"/>
      <c r="J20" s="2"/>
    </row>
    <row r="21" spans="1:10" x14ac:dyDescent="0.25">
      <c r="A21" s="2">
        <v>162851</v>
      </c>
      <c r="B21" s="6">
        <v>4</v>
      </c>
      <c r="C21" s="4" t="s">
        <v>95</v>
      </c>
      <c r="D21" s="25" t="s">
        <v>143</v>
      </c>
      <c r="E21" s="26">
        <v>480.71</v>
      </c>
      <c r="F21" s="33">
        <f>+E21*4</f>
        <v>1922.84</v>
      </c>
      <c r="G21" s="27">
        <f t="shared" si="1"/>
        <v>2230.4943999999996</v>
      </c>
      <c r="H21" s="5">
        <v>45821</v>
      </c>
      <c r="I21" s="5"/>
      <c r="J21" s="2"/>
    </row>
    <row r="22" spans="1:10" x14ac:dyDescent="0.25">
      <c r="A22" s="2">
        <v>205586</v>
      </c>
      <c r="B22" s="6">
        <v>3</v>
      </c>
      <c r="C22" s="4" t="s">
        <v>95</v>
      </c>
      <c r="D22" s="25" t="s">
        <v>144</v>
      </c>
      <c r="E22" s="26">
        <v>294.83999999999997</v>
      </c>
      <c r="F22" s="33">
        <f>+E22*B22</f>
        <v>884.52</v>
      </c>
      <c r="G22" s="27">
        <f t="shared" si="1"/>
        <v>1026.0431999999998</v>
      </c>
      <c r="H22" s="5">
        <v>45821</v>
      </c>
      <c r="I22" s="5"/>
      <c r="J22" s="2"/>
    </row>
    <row r="23" spans="1:10" x14ac:dyDescent="0.25">
      <c r="A23" s="2">
        <v>110269</v>
      </c>
      <c r="B23" s="6">
        <v>3</v>
      </c>
      <c r="C23" s="4" t="s">
        <v>95</v>
      </c>
      <c r="D23" s="25" t="s">
        <v>145</v>
      </c>
      <c r="E23" s="26">
        <v>170.14</v>
      </c>
      <c r="F23" s="33">
        <f>+E23*B23</f>
        <v>510.41999999999996</v>
      </c>
      <c r="G23" s="27">
        <f t="shared" si="1"/>
        <v>592.08719999999994</v>
      </c>
      <c r="H23" s="5">
        <v>45821</v>
      </c>
      <c r="I23" s="5"/>
      <c r="J23" s="2"/>
    </row>
    <row r="24" spans="1:10" x14ac:dyDescent="0.25">
      <c r="A24" s="2">
        <v>153188</v>
      </c>
      <c r="B24" s="6">
        <v>1</v>
      </c>
      <c r="C24" s="4" t="s">
        <v>95</v>
      </c>
      <c r="D24" s="25" t="s">
        <v>146</v>
      </c>
      <c r="E24" s="26">
        <v>480.71</v>
      </c>
      <c r="F24" s="33">
        <f>+E24</f>
        <v>480.71</v>
      </c>
      <c r="G24" s="27">
        <f t="shared" si="1"/>
        <v>557.6235999999999</v>
      </c>
      <c r="H24" s="5">
        <v>45821</v>
      </c>
      <c r="I24" s="5"/>
      <c r="J24" s="2"/>
    </row>
    <row r="25" spans="1:10" x14ac:dyDescent="0.25">
      <c r="A25" s="2">
        <v>145132</v>
      </c>
      <c r="B25" s="6">
        <v>1</v>
      </c>
      <c r="C25" s="4" t="s">
        <v>95</v>
      </c>
      <c r="D25" s="25" t="s">
        <v>147</v>
      </c>
      <c r="E25" s="26">
        <v>388.32</v>
      </c>
      <c r="F25" s="33">
        <f>+E25</f>
        <v>388.32</v>
      </c>
      <c r="G25" s="27">
        <f t="shared" si="1"/>
        <v>450.45119999999997</v>
      </c>
      <c r="H25" s="5">
        <v>45821</v>
      </c>
      <c r="I25" s="5"/>
      <c r="J25" s="2"/>
    </row>
    <row r="26" spans="1:10" x14ac:dyDescent="0.25">
      <c r="A26" s="2">
        <v>145137</v>
      </c>
      <c r="B26" s="6">
        <v>1</v>
      </c>
      <c r="C26" s="4" t="s">
        <v>95</v>
      </c>
      <c r="D26" s="25" t="s">
        <v>148</v>
      </c>
      <c r="E26" s="26">
        <v>388.32</v>
      </c>
      <c r="F26" s="33">
        <f>+E26</f>
        <v>388.32</v>
      </c>
      <c r="G26" s="27">
        <f t="shared" si="1"/>
        <v>450.45119999999997</v>
      </c>
      <c r="H26" s="5">
        <v>45821</v>
      </c>
      <c r="I26" s="5"/>
      <c r="J26" s="2"/>
    </row>
    <row r="27" spans="1:10" x14ac:dyDescent="0.25">
      <c r="A27" s="2">
        <v>413463</v>
      </c>
      <c r="B27" s="6">
        <v>1</v>
      </c>
      <c r="C27" s="4" t="s">
        <v>95</v>
      </c>
      <c r="D27" s="25" t="s">
        <v>149</v>
      </c>
      <c r="E27" s="26">
        <v>264.43</v>
      </c>
      <c r="F27" s="33">
        <f>+E27</f>
        <v>264.43</v>
      </c>
      <c r="G27" s="27">
        <f t="shared" si="1"/>
        <v>306.73879999999997</v>
      </c>
      <c r="H27" s="5">
        <v>45821</v>
      </c>
      <c r="I27" s="5"/>
      <c r="J27" s="2"/>
    </row>
    <row r="28" spans="1:10" x14ac:dyDescent="0.25">
      <c r="A28" s="2">
        <v>107518</v>
      </c>
      <c r="B28" s="6">
        <v>2</v>
      </c>
      <c r="C28" s="4" t="s">
        <v>95</v>
      </c>
      <c r="D28" s="25" t="s">
        <v>150</v>
      </c>
      <c r="E28" s="26">
        <v>122.5</v>
      </c>
      <c r="F28" s="33">
        <f>+E28*B28</f>
        <v>245</v>
      </c>
      <c r="G28" s="27">
        <f t="shared" si="1"/>
        <v>284.2</v>
      </c>
      <c r="H28" s="5">
        <v>45821</v>
      </c>
      <c r="I28" s="5"/>
      <c r="J28" s="2"/>
    </row>
    <row r="29" spans="1:10" x14ac:dyDescent="0.25">
      <c r="A29" s="2">
        <v>205595</v>
      </c>
      <c r="B29" s="6">
        <v>3</v>
      </c>
      <c r="C29" s="4" t="s">
        <v>95</v>
      </c>
      <c r="D29" s="25" t="s">
        <v>151</v>
      </c>
      <c r="E29" s="26">
        <v>59.98</v>
      </c>
      <c r="F29" s="33">
        <f>+E29*B29</f>
        <v>179.94</v>
      </c>
      <c r="G29" s="27">
        <f t="shared" si="1"/>
        <v>208.73039999999997</v>
      </c>
      <c r="H29" s="5">
        <v>45821</v>
      </c>
      <c r="I29" s="5"/>
      <c r="J29" s="2"/>
    </row>
    <row r="30" spans="1:10" x14ac:dyDescent="0.25">
      <c r="A30" s="2">
        <v>483230</v>
      </c>
      <c r="B30" s="6">
        <v>1</v>
      </c>
      <c r="C30" s="4" t="s">
        <v>95</v>
      </c>
      <c r="D30" s="25" t="s">
        <v>152</v>
      </c>
      <c r="E30" s="26">
        <v>145.69</v>
      </c>
      <c r="F30" s="33">
        <f>+E30</f>
        <v>145.69</v>
      </c>
      <c r="G30" s="27">
        <f t="shared" si="1"/>
        <v>169.00039999999998</v>
      </c>
      <c r="H30" s="5">
        <v>45821</v>
      </c>
      <c r="I30" s="5"/>
      <c r="J30" s="2"/>
    </row>
    <row r="31" spans="1:10" x14ac:dyDescent="0.25">
      <c r="A31" s="2">
        <v>22117</v>
      </c>
      <c r="B31" s="6">
        <v>2</v>
      </c>
      <c r="C31" s="4" t="s">
        <v>95</v>
      </c>
      <c r="D31" s="25" t="s">
        <v>153</v>
      </c>
      <c r="E31" s="26">
        <v>68.150000000000006</v>
      </c>
      <c r="F31" s="33">
        <f>+E31*2</f>
        <v>136.30000000000001</v>
      </c>
      <c r="G31" s="27">
        <f t="shared" si="1"/>
        <v>158.108</v>
      </c>
      <c r="H31" s="5">
        <v>45821</v>
      </c>
      <c r="I31" s="5"/>
      <c r="J31" s="2"/>
    </row>
    <row r="32" spans="1:10" x14ac:dyDescent="0.25">
      <c r="A32" s="2">
        <v>381003</v>
      </c>
      <c r="B32" s="6">
        <v>1</v>
      </c>
      <c r="C32" s="4" t="s">
        <v>95</v>
      </c>
      <c r="D32" s="25" t="s">
        <v>154</v>
      </c>
      <c r="E32" s="26">
        <v>113.04</v>
      </c>
      <c r="F32" s="33">
        <f>+E32</f>
        <v>113.04</v>
      </c>
      <c r="G32" s="27">
        <f t="shared" si="1"/>
        <v>131.12639999999999</v>
      </c>
      <c r="H32" s="5">
        <v>45821</v>
      </c>
      <c r="I32" s="5"/>
      <c r="J32" s="2"/>
    </row>
    <row r="33" spans="1:10" x14ac:dyDescent="0.25">
      <c r="A33" s="2">
        <v>104033</v>
      </c>
      <c r="B33" s="6">
        <v>1</v>
      </c>
      <c r="C33" s="4" t="s">
        <v>95</v>
      </c>
      <c r="D33" s="25" t="s">
        <v>155</v>
      </c>
      <c r="E33" s="26">
        <v>55.17</v>
      </c>
      <c r="F33" s="33">
        <f>+E33</f>
        <v>55.17</v>
      </c>
      <c r="G33" s="27">
        <f t="shared" si="1"/>
        <v>63.997199999999999</v>
      </c>
      <c r="H33" s="5">
        <v>45821</v>
      </c>
      <c r="I33" s="5"/>
      <c r="J33" s="2"/>
    </row>
    <row r="34" spans="1:10" x14ac:dyDescent="0.25">
      <c r="A34" s="2">
        <v>341789</v>
      </c>
      <c r="B34" s="6">
        <v>3</v>
      </c>
      <c r="C34" s="4" t="s">
        <v>95</v>
      </c>
      <c r="D34" s="25" t="s">
        <v>156</v>
      </c>
      <c r="E34" s="26">
        <v>12.28</v>
      </c>
      <c r="F34" s="33">
        <f>+E34*3</f>
        <v>36.839999999999996</v>
      </c>
      <c r="G34" s="27">
        <f t="shared" si="1"/>
        <v>42.734399999999994</v>
      </c>
      <c r="H34" s="5">
        <v>45821</v>
      </c>
      <c r="I34" s="5"/>
      <c r="J34" s="2"/>
    </row>
    <row r="35" spans="1:10" x14ac:dyDescent="0.25">
      <c r="A35" s="2">
        <v>513695</v>
      </c>
      <c r="B35" s="6">
        <v>2</v>
      </c>
      <c r="C35" s="4" t="s">
        <v>95</v>
      </c>
      <c r="D35" s="25" t="s">
        <v>157</v>
      </c>
      <c r="E35" s="26">
        <v>17.399999999999999</v>
      </c>
      <c r="F35" s="33">
        <f>+E35*B35</f>
        <v>34.799999999999997</v>
      </c>
      <c r="G35" s="27">
        <f t="shared" si="1"/>
        <v>40.367999999999995</v>
      </c>
      <c r="H35" s="5">
        <v>45821</v>
      </c>
      <c r="I35" s="5"/>
      <c r="J35" s="2"/>
    </row>
    <row r="36" spans="1:10" x14ac:dyDescent="0.25">
      <c r="A36" s="2">
        <v>182798</v>
      </c>
      <c r="B36" s="6">
        <v>2</v>
      </c>
      <c r="C36" s="4" t="s">
        <v>95</v>
      </c>
      <c r="D36" s="25" t="s">
        <v>158</v>
      </c>
      <c r="E36" s="26">
        <v>17.239999999999998</v>
      </c>
      <c r="F36" s="4">
        <f>+E36*B36</f>
        <v>34.479999999999997</v>
      </c>
      <c r="G36" s="27">
        <f t="shared" si="1"/>
        <v>39.996799999999993</v>
      </c>
      <c r="H36" s="5">
        <v>45821</v>
      </c>
      <c r="I36" s="5"/>
      <c r="J36" s="2"/>
    </row>
    <row r="37" spans="1:10" x14ac:dyDescent="0.25">
      <c r="A37" s="2">
        <v>341912</v>
      </c>
      <c r="B37" s="6">
        <v>6</v>
      </c>
      <c r="C37" s="4" t="s">
        <v>95</v>
      </c>
      <c r="D37" s="25" t="s">
        <v>159</v>
      </c>
      <c r="E37" s="26">
        <v>5.46</v>
      </c>
      <c r="F37" s="4">
        <f>+E37*B37</f>
        <v>32.76</v>
      </c>
      <c r="G37" s="27">
        <f t="shared" si="1"/>
        <v>38.001599999999996</v>
      </c>
      <c r="H37" s="5">
        <v>45821</v>
      </c>
      <c r="I37" s="5"/>
      <c r="J37" s="2"/>
    </row>
    <row r="38" spans="1:10" x14ac:dyDescent="0.25">
      <c r="A38" s="2">
        <v>342865</v>
      </c>
      <c r="B38" s="6">
        <v>3</v>
      </c>
      <c r="C38" s="4" t="s">
        <v>95</v>
      </c>
      <c r="D38" s="25" t="s">
        <v>160</v>
      </c>
      <c r="E38" s="26">
        <v>10.74</v>
      </c>
      <c r="F38" s="4">
        <f>+E38*B38</f>
        <v>32.22</v>
      </c>
      <c r="G38" s="27">
        <f t="shared" si="1"/>
        <v>37.3752</v>
      </c>
      <c r="H38" s="5">
        <v>45821</v>
      </c>
      <c r="I38" s="5"/>
      <c r="J38" s="2"/>
    </row>
    <row r="39" spans="1:10" x14ac:dyDescent="0.25">
      <c r="A39" s="2">
        <v>934985</v>
      </c>
      <c r="B39" s="6">
        <v>1</v>
      </c>
      <c r="C39" s="4" t="s">
        <v>95</v>
      </c>
      <c r="D39" s="25" t="s">
        <v>161</v>
      </c>
      <c r="E39" s="26">
        <v>26.19</v>
      </c>
      <c r="F39" s="4">
        <f>+E39</f>
        <v>26.19</v>
      </c>
      <c r="G39" s="27">
        <f t="shared" si="1"/>
        <v>30.380399999999998</v>
      </c>
      <c r="H39" s="5">
        <v>45821</v>
      </c>
      <c r="I39" s="5"/>
      <c r="J39" s="2"/>
    </row>
    <row r="40" spans="1:10" x14ac:dyDescent="0.25">
      <c r="A40" s="2">
        <v>505758</v>
      </c>
      <c r="B40" s="6">
        <v>1</v>
      </c>
      <c r="C40" s="4" t="s">
        <v>95</v>
      </c>
      <c r="D40" s="25" t="s">
        <v>162</v>
      </c>
      <c r="E40" s="26">
        <v>25.64</v>
      </c>
      <c r="F40" s="4">
        <f>+E40</f>
        <v>25.64</v>
      </c>
      <c r="G40" s="27">
        <f t="shared" si="1"/>
        <v>29.7424</v>
      </c>
      <c r="H40" s="5">
        <v>45821</v>
      </c>
      <c r="I40" s="5"/>
      <c r="J40" s="2"/>
    </row>
    <row r="41" spans="1:10" x14ac:dyDescent="0.25">
      <c r="A41" s="2">
        <v>648640</v>
      </c>
      <c r="B41" s="6">
        <v>3</v>
      </c>
      <c r="C41" s="4" t="s">
        <v>95</v>
      </c>
      <c r="D41" s="25" t="s">
        <v>163</v>
      </c>
      <c r="E41" s="26">
        <v>6.98</v>
      </c>
      <c r="F41" s="4">
        <f>+E41*B41</f>
        <v>20.94</v>
      </c>
      <c r="G41" s="27">
        <f t="shared" si="1"/>
        <v>24.290399999999998</v>
      </c>
      <c r="H41" s="5">
        <v>45821</v>
      </c>
      <c r="I41" s="5"/>
      <c r="J41" s="2"/>
    </row>
    <row r="42" spans="1:10" x14ac:dyDescent="0.25">
      <c r="A42" s="2">
        <v>648596</v>
      </c>
      <c r="B42" s="6">
        <v>3</v>
      </c>
      <c r="C42" s="4" t="s">
        <v>95</v>
      </c>
      <c r="D42" s="25" t="s">
        <v>164</v>
      </c>
      <c r="E42" s="26">
        <v>5.15</v>
      </c>
      <c r="F42" s="4">
        <f>+B42*E42</f>
        <v>15.450000000000001</v>
      </c>
      <c r="G42" s="27">
        <f t="shared" si="1"/>
        <v>17.922000000000001</v>
      </c>
      <c r="H42" s="5">
        <v>45821</v>
      </c>
      <c r="I42" s="5"/>
      <c r="J42" s="2"/>
    </row>
    <row r="43" spans="1:10" x14ac:dyDescent="0.25">
      <c r="A43" s="2"/>
      <c r="B43" s="6">
        <v>1</v>
      </c>
      <c r="C43" s="4" t="s">
        <v>95</v>
      </c>
      <c r="D43" s="25" t="s">
        <v>165</v>
      </c>
      <c r="E43" s="26">
        <v>135</v>
      </c>
      <c r="F43" s="4">
        <f>+B43*E43</f>
        <v>135</v>
      </c>
      <c r="G43" s="27">
        <f t="shared" si="1"/>
        <v>156.6</v>
      </c>
      <c r="H43" s="5">
        <v>45821</v>
      </c>
      <c r="I43" s="5"/>
      <c r="J43" s="2"/>
    </row>
    <row r="44" spans="1:10" x14ac:dyDescent="0.25">
      <c r="A44" s="2"/>
      <c r="B44" s="6">
        <v>2</v>
      </c>
      <c r="C44" s="4" t="s">
        <v>95</v>
      </c>
      <c r="D44" s="25" t="s">
        <v>166</v>
      </c>
      <c r="E44" s="26">
        <v>45</v>
      </c>
      <c r="F44" s="4">
        <f>+B44*E44</f>
        <v>90</v>
      </c>
      <c r="G44" s="27">
        <f t="shared" si="1"/>
        <v>104.39999999999999</v>
      </c>
      <c r="H44" s="5">
        <v>45821</v>
      </c>
      <c r="I44" s="5"/>
      <c r="J44" s="2"/>
    </row>
    <row r="45" spans="1:10" x14ac:dyDescent="0.25">
      <c r="A45" s="2"/>
      <c r="B45" s="6">
        <v>1</v>
      </c>
      <c r="C45" s="4" t="s">
        <v>95</v>
      </c>
      <c r="D45" s="25" t="s">
        <v>173</v>
      </c>
      <c r="E45" s="26">
        <v>40</v>
      </c>
      <c r="F45" s="4">
        <f>+B45*E45</f>
        <v>40</v>
      </c>
      <c r="G45" s="27">
        <f t="shared" si="1"/>
        <v>46.4</v>
      </c>
      <c r="H45" s="5">
        <v>45821</v>
      </c>
      <c r="I45" s="5"/>
      <c r="J45" s="2"/>
    </row>
    <row r="46" spans="1:10" x14ac:dyDescent="0.25">
      <c r="A46" s="2">
        <v>346935</v>
      </c>
      <c r="B46" s="6">
        <v>1</v>
      </c>
      <c r="C46" s="4" t="s">
        <v>95</v>
      </c>
      <c r="D46" s="25" t="s">
        <v>167</v>
      </c>
      <c r="E46" s="26">
        <v>12.07</v>
      </c>
      <c r="F46" s="4">
        <f>+E46</f>
        <v>12.07</v>
      </c>
      <c r="G46" s="27">
        <f t="shared" si="1"/>
        <v>14.001199999999999</v>
      </c>
      <c r="H46" s="5">
        <v>45821</v>
      </c>
      <c r="I46" s="5"/>
      <c r="J46" s="2"/>
    </row>
    <row r="47" spans="1:10" x14ac:dyDescent="0.25">
      <c r="A47" s="2">
        <v>103225</v>
      </c>
      <c r="B47" s="6">
        <v>1</v>
      </c>
      <c r="C47" s="4" t="s">
        <v>95</v>
      </c>
      <c r="D47" s="25" t="s">
        <v>168</v>
      </c>
      <c r="E47" s="26">
        <v>51.29</v>
      </c>
      <c r="F47" s="4">
        <f>+E47</f>
        <v>51.29</v>
      </c>
      <c r="G47" s="27">
        <f t="shared" si="1"/>
        <v>59.496399999999994</v>
      </c>
      <c r="H47" s="5">
        <v>45821</v>
      </c>
      <c r="I47" s="5"/>
      <c r="J47" s="2"/>
    </row>
    <row r="48" spans="1:10" x14ac:dyDescent="0.25">
      <c r="A48" s="2"/>
      <c r="B48" s="6">
        <v>2</v>
      </c>
      <c r="C48" s="4" t="s">
        <v>95</v>
      </c>
      <c r="D48" s="25" t="s">
        <v>175</v>
      </c>
      <c r="E48" s="26">
        <v>732.39</v>
      </c>
      <c r="F48" s="4">
        <f>+E48*B48</f>
        <v>1464.78</v>
      </c>
      <c r="G48" s="27">
        <f t="shared" si="1"/>
        <v>1699.1447999999998</v>
      </c>
      <c r="H48" s="5">
        <v>45838</v>
      </c>
      <c r="I48" s="5"/>
      <c r="J48" s="2"/>
    </row>
    <row r="49" spans="1:10" x14ac:dyDescent="0.25">
      <c r="A49" s="2"/>
      <c r="B49" s="6">
        <v>2</v>
      </c>
      <c r="C49" s="4" t="s">
        <v>95</v>
      </c>
      <c r="D49" s="25" t="s">
        <v>174</v>
      </c>
      <c r="E49" s="26">
        <v>42.46</v>
      </c>
      <c r="F49" s="4">
        <f>+E49*B49</f>
        <v>84.92</v>
      </c>
      <c r="G49" s="27">
        <f t="shared" si="1"/>
        <v>98.507199999999997</v>
      </c>
      <c r="H49" s="5">
        <v>45838</v>
      </c>
      <c r="I49" s="5"/>
      <c r="J49" s="2"/>
    </row>
    <row r="50" spans="1:10" x14ac:dyDescent="0.25">
      <c r="F50" s="32"/>
      <c r="G50" s="24">
        <f>SUM(G6:G48)</f>
        <v>18571.289119999994</v>
      </c>
    </row>
    <row r="51" spans="1:10" x14ac:dyDescent="0.25">
      <c r="F51" s="32"/>
    </row>
    <row r="52" spans="1:10" x14ac:dyDescent="0.25">
      <c r="G52" s="32"/>
    </row>
    <row r="53" spans="1:10" x14ac:dyDescent="0.25">
      <c r="G53" s="32"/>
      <c r="H53" s="32"/>
    </row>
    <row r="54" spans="1:10" x14ac:dyDescent="0.25">
      <c r="G54" s="32"/>
    </row>
  </sheetData>
  <mergeCells count="1">
    <mergeCell ref="A1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D258-F518-42E1-84A5-F37B614AFD74}">
  <dimension ref="A1:J34"/>
  <sheetViews>
    <sheetView showGridLines="0" workbookViewId="0">
      <selection activeCell="G33" sqref="G33"/>
    </sheetView>
  </sheetViews>
  <sheetFormatPr baseColWidth="10" defaultColWidth="10.7109375" defaultRowHeight="15" x14ac:dyDescent="0.25"/>
  <cols>
    <col min="1" max="2" width="11.42578125" style="18"/>
    <col min="4" max="4" width="60.42578125" bestFit="1" customWidth="1"/>
    <col min="5" max="5" width="14.28515625" style="34" bestFit="1" customWidth="1"/>
    <col min="7" max="7" width="11.5703125" bestFit="1" customWidth="1"/>
    <col min="8" max="8" width="15.85546875" bestFit="1" customWidth="1"/>
    <col min="9" max="9" width="16.28515625" bestFit="1" customWidth="1"/>
    <col min="10" max="10" width="12.28515625" bestFit="1" customWidth="1"/>
  </cols>
  <sheetData>
    <row r="1" spans="1:10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5">
      <c r="A4" s="20"/>
      <c r="C4" s="18"/>
      <c r="D4" s="19"/>
      <c r="E4" s="38"/>
      <c r="F4" s="20"/>
      <c r="G4" s="20"/>
    </row>
    <row r="5" spans="1:10" x14ac:dyDescent="0.25">
      <c r="A5" s="1" t="s">
        <v>1</v>
      </c>
      <c r="B5" s="1" t="s">
        <v>2</v>
      </c>
      <c r="C5" s="1" t="s">
        <v>3</v>
      </c>
      <c r="D5" s="1" t="s">
        <v>4</v>
      </c>
      <c r="E5" s="39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x14ac:dyDescent="0.25">
      <c r="A6" s="6"/>
      <c r="B6" s="6">
        <v>4</v>
      </c>
      <c r="C6" s="25" t="s">
        <v>74</v>
      </c>
      <c r="D6" s="25" t="s">
        <v>238</v>
      </c>
      <c r="E6" s="26">
        <v>770</v>
      </c>
      <c r="F6" s="26">
        <f>+E6*B6</f>
        <v>3080</v>
      </c>
      <c r="G6" s="26">
        <f>+F6*1.16</f>
        <v>3572.7999999999997</v>
      </c>
      <c r="H6" s="25"/>
      <c r="I6" s="25"/>
      <c r="J6" s="25"/>
    </row>
    <row r="7" spans="1:10" x14ac:dyDescent="0.25">
      <c r="A7" s="6">
        <v>112406</v>
      </c>
      <c r="B7" s="6">
        <v>1</v>
      </c>
      <c r="C7" s="25" t="s">
        <v>74</v>
      </c>
      <c r="D7" s="25" t="s">
        <v>182</v>
      </c>
      <c r="E7" s="36">
        <v>433.4</v>
      </c>
      <c r="F7" s="37">
        <f>+B7*E7</f>
        <v>433.4</v>
      </c>
      <c r="G7" s="36">
        <f>+F7*1.16</f>
        <v>502.74399999999991</v>
      </c>
      <c r="H7" s="25"/>
      <c r="I7" s="25"/>
      <c r="J7" s="25"/>
    </row>
    <row r="8" spans="1:10" x14ac:dyDescent="0.25">
      <c r="A8" s="6">
        <v>436499</v>
      </c>
      <c r="B8" s="6">
        <v>2</v>
      </c>
      <c r="C8" s="25" t="s">
        <v>74</v>
      </c>
      <c r="D8" s="25" t="s">
        <v>180</v>
      </c>
      <c r="E8" s="36">
        <v>199.38</v>
      </c>
      <c r="F8" s="37">
        <f t="shared" ref="F8:F23" si="0">+B8*E8</f>
        <v>398.76</v>
      </c>
      <c r="G8" s="36">
        <f t="shared" ref="G8:G26" si="1">+F8*1.16</f>
        <v>462.56159999999994</v>
      </c>
      <c r="H8" s="25"/>
      <c r="I8" s="25"/>
      <c r="J8" s="25"/>
    </row>
    <row r="9" spans="1:10" x14ac:dyDescent="0.25">
      <c r="A9" s="6">
        <v>165473</v>
      </c>
      <c r="B9" s="6">
        <v>4</v>
      </c>
      <c r="C9" s="25" t="s">
        <v>74</v>
      </c>
      <c r="D9" s="25" t="s">
        <v>183</v>
      </c>
      <c r="E9" s="36">
        <v>108.98</v>
      </c>
      <c r="F9" s="37">
        <f t="shared" si="0"/>
        <v>435.92</v>
      </c>
      <c r="G9" s="36">
        <f t="shared" si="1"/>
        <v>505.66719999999998</v>
      </c>
      <c r="H9" s="25"/>
      <c r="I9" s="25"/>
      <c r="J9" s="25"/>
    </row>
    <row r="10" spans="1:10" x14ac:dyDescent="0.25">
      <c r="A10" s="6">
        <v>446202</v>
      </c>
      <c r="B10" s="6">
        <v>4</v>
      </c>
      <c r="C10" s="25" t="s">
        <v>74</v>
      </c>
      <c r="D10" s="25" t="s">
        <v>184</v>
      </c>
      <c r="E10" s="36">
        <v>66.739999999999995</v>
      </c>
      <c r="F10" s="37">
        <f t="shared" si="0"/>
        <v>266.95999999999998</v>
      </c>
      <c r="G10" s="36">
        <f t="shared" si="1"/>
        <v>309.67359999999996</v>
      </c>
      <c r="H10" s="25"/>
      <c r="I10" s="25"/>
      <c r="J10" s="25"/>
    </row>
    <row r="11" spans="1:10" x14ac:dyDescent="0.25">
      <c r="A11" s="6">
        <v>249694</v>
      </c>
      <c r="B11" s="6">
        <v>1</v>
      </c>
      <c r="C11" s="25" t="s">
        <v>74</v>
      </c>
      <c r="D11" s="25" t="s">
        <v>185</v>
      </c>
      <c r="E11" s="36">
        <v>244.53</v>
      </c>
      <c r="F11" s="37">
        <f t="shared" si="0"/>
        <v>244.53</v>
      </c>
      <c r="G11" s="36">
        <f t="shared" si="1"/>
        <v>283.65479999999997</v>
      </c>
      <c r="H11" s="25"/>
      <c r="I11" s="25"/>
      <c r="J11" s="25"/>
    </row>
    <row r="12" spans="1:10" x14ac:dyDescent="0.25">
      <c r="A12" s="6">
        <v>550939</v>
      </c>
      <c r="B12" s="6">
        <v>1</v>
      </c>
      <c r="C12" s="25" t="s">
        <v>74</v>
      </c>
      <c r="D12" s="25" t="s">
        <v>186</v>
      </c>
      <c r="E12" s="36">
        <v>145.47</v>
      </c>
      <c r="F12" s="37">
        <f t="shared" si="0"/>
        <v>145.47</v>
      </c>
      <c r="G12" s="36">
        <f t="shared" si="1"/>
        <v>168.74519999999998</v>
      </c>
      <c r="H12" s="25"/>
      <c r="I12" s="25"/>
      <c r="J12" s="25"/>
    </row>
    <row r="13" spans="1:10" x14ac:dyDescent="0.25">
      <c r="A13" s="6">
        <v>816026</v>
      </c>
      <c r="B13" s="6">
        <v>1</v>
      </c>
      <c r="C13" s="25" t="s">
        <v>74</v>
      </c>
      <c r="D13" s="25" t="s">
        <v>187</v>
      </c>
      <c r="E13" s="36">
        <v>130.94999999999999</v>
      </c>
      <c r="F13" s="37">
        <f t="shared" si="0"/>
        <v>130.94999999999999</v>
      </c>
      <c r="G13" s="36">
        <f t="shared" si="1"/>
        <v>151.90199999999999</v>
      </c>
      <c r="H13" s="25"/>
      <c r="I13" s="25"/>
      <c r="J13" s="25"/>
    </row>
    <row r="14" spans="1:10" x14ac:dyDescent="0.25">
      <c r="A14" s="6">
        <v>875566</v>
      </c>
      <c r="B14" s="6">
        <v>2</v>
      </c>
      <c r="C14" s="25" t="s">
        <v>74</v>
      </c>
      <c r="D14" s="25" t="s">
        <v>188</v>
      </c>
      <c r="E14" s="36">
        <v>62.76</v>
      </c>
      <c r="F14" s="37">
        <f t="shared" si="0"/>
        <v>125.52</v>
      </c>
      <c r="G14" s="36">
        <f t="shared" si="1"/>
        <v>145.60319999999999</v>
      </c>
      <c r="H14" s="25"/>
      <c r="I14" s="25"/>
      <c r="J14" s="25"/>
    </row>
    <row r="15" spans="1:10" x14ac:dyDescent="0.25">
      <c r="A15" s="6">
        <v>263331</v>
      </c>
      <c r="B15" s="6">
        <v>1</v>
      </c>
      <c r="C15" s="25" t="s">
        <v>74</v>
      </c>
      <c r="D15" s="25" t="s">
        <v>189</v>
      </c>
      <c r="E15" s="36">
        <v>116.51</v>
      </c>
      <c r="F15" s="37">
        <f t="shared" si="0"/>
        <v>116.51</v>
      </c>
      <c r="G15" s="36">
        <f t="shared" si="1"/>
        <v>135.1516</v>
      </c>
      <c r="H15" s="25"/>
      <c r="I15" s="25"/>
      <c r="J15" s="25"/>
    </row>
    <row r="16" spans="1:10" x14ac:dyDescent="0.25">
      <c r="A16" s="6">
        <v>553713</v>
      </c>
      <c r="B16" s="6">
        <v>1</v>
      </c>
      <c r="C16" s="25" t="s">
        <v>74</v>
      </c>
      <c r="D16" s="25" t="s">
        <v>190</v>
      </c>
      <c r="E16" s="36">
        <v>105.6</v>
      </c>
      <c r="F16" s="37">
        <f t="shared" si="0"/>
        <v>105.6</v>
      </c>
      <c r="G16" s="36">
        <f t="shared" si="1"/>
        <v>122.49599999999998</v>
      </c>
      <c r="H16" s="25"/>
      <c r="I16" s="25"/>
      <c r="J16" s="25"/>
    </row>
    <row r="17" spans="1:10" x14ac:dyDescent="0.25">
      <c r="A17" s="6">
        <v>236670</v>
      </c>
      <c r="B17" s="6">
        <v>2</v>
      </c>
      <c r="C17" s="25" t="s">
        <v>74</v>
      </c>
      <c r="D17" s="25" t="s">
        <v>191</v>
      </c>
      <c r="E17" s="36">
        <v>38.86</v>
      </c>
      <c r="F17" s="37">
        <f t="shared" si="0"/>
        <v>77.72</v>
      </c>
      <c r="G17" s="36">
        <f t="shared" si="1"/>
        <v>90.155199999999994</v>
      </c>
      <c r="H17" s="25"/>
      <c r="I17" s="25"/>
      <c r="J17" s="25"/>
    </row>
    <row r="18" spans="1:10" x14ac:dyDescent="0.25">
      <c r="A18" s="6">
        <v>321143</v>
      </c>
      <c r="B18" s="6">
        <v>1</v>
      </c>
      <c r="C18" s="25" t="s">
        <v>74</v>
      </c>
      <c r="D18" s="25" t="s">
        <v>181</v>
      </c>
      <c r="E18" s="36">
        <v>55.69</v>
      </c>
      <c r="F18" s="37">
        <f t="shared" si="0"/>
        <v>55.69</v>
      </c>
      <c r="G18" s="36">
        <f t="shared" si="1"/>
        <v>64.600399999999993</v>
      </c>
      <c r="H18" s="25"/>
      <c r="I18" s="25"/>
      <c r="J18" s="25"/>
    </row>
    <row r="19" spans="1:10" x14ac:dyDescent="0.25">
      <c r="A19" s="6"/>
      <c r="B19" s="6">
        <v>4</v>
      </c>
      <c r="C19" s="25" t="s">
        <v>74</v>
      </c>
      <c r="D19" s="25" t="s">
        <v>176</v>
      </c>
      <c r="E19" s="26">
        <v>100</v>
      </c>
      <c r="F19" s="37">
        <f t="shared" si="0"/>
        <v>400</v>
      </c>
      <c r="G19" s="26">
        <f t="shared" si="1"/>
        <v>463.99999999999994</v>
      </c>
      <c r="H19" s="25"/>
      <c r="I19" s="25"/>
      <c r="J19" s="25"/>
    </row>
    <row r="20" spans="1:10" x14ac:dyDescent="0.25">
      <c r="A20" s="6"/>
      <c r="B20" s="6">
        <v>1</v>
      </c>
      <c r="C20" s="25" t="s">
        <v>74</v>
      </c>
      <c r="D20" s="25" t="s">
        <v>177</v>
      </c>
      <c r="E20" s="26">
        <v>81.900000000000006</v>
      </c>
      <c r="F20" s="37">
        <f t="shared" si="0"/>
        <v>81.900000000000006</v>
      </c>
      <c r="G20" s="26">
        <f t="shared" si="1"/>
        <v>95.004000000000005</v>
      </c>
      <c r="H20" s="25"/>
      <c r="I20" s="25"/>
      <c r="J20" s="25"/>
    </row>
    <row r="21" spans="1:10" x14ac:dyDescent="0.25">
      <c r="A21" s="6"/>
      <c r="B21" s="6">
        <v>1</v>
      </c>
      <c r="C21" s="25" t="s">
        <v>74</v>
      </c>
      <c r="D21" s="25" t="s">
        <v>165</v>
      </c>
      <c r="E21" s="26">
        <v>135</v>
      </c>
      <c r="F21" s="37">
        <f t="shared" si="0"/>
        <v>135</v>
      </c>
      <c r="G21" s="26">
        <f t="shared" si="1"/>
        <v>156.6</v>
      </c>
      <c r="H21" s="25"/>
      <c r="I21" s="25"/>
      <c r="J21" s="25"/>
    </row>
    <row r="22" spans="1:10" x14ac:dyDescent="0.25">
      <c r="A22" s="6"/>
      <c r="B22" s="6">
        <v>2</v>
      </c>
      <c r="C22" s="25" t="s">
        <v>74</v>
      </c>
      <c r="D22" s="25" t="s">
        <v>178</v>
      </c>
      <c r="E22" s="26">
        <v>60</v>
      </c>
      <c r="F22" s="37">
        <f t="shared" si="0"/>
        <v>120</v>
      </c>
      <c r="G22" s="26">
        <f t="shared" si="1"/>
        <v>139.19999999999999</v>
      </c>
      <c r="H22" s="25"/>
      <c r="I22" s="25"/>
      <c r="J22" s="25"/>
    </row>
    <row r="23" spans="1:10" x14ac:dyDescent="0.25">
      <c r="A23" s="6"/>
      <c r="B23" s="6">
        <v>5</v>
      </c>
      <c r="C23" s="25" t="s">
        <v>74</v>
      </c>
      <c r="D23" s="25" t="s">
        <v>179</v>
      </c>
      <c r="E23" s="26">
        <v>7</v>
      </c>
      <c r="F23" s="37">
        <f t="shared" si="0"/>
        <v>35</v>
      </c>
      <c r="G23" s="26">
        <f t="shared" si="1"/>
        <v>40.599999999999994</v>
      </c>
      <c r="H23" s="25"/>
      <c r="I23" s="25"/>
      <c r="J23" s="25"/>
    </row>
    <row r="24" spans="1:10" x14ac:dyDescent="0.25">
      <c r="A24" s="6"/>
      <c r="B24" s="6">
        <v>7</v>
      </c>
      <c r="C24" s="25" t="s">
        <v>74</v>
      </c>
      <c r="D24" s="25" t="s">
        <v>192</v>
      </c>
      <c r="E24" s="26">
        <v>266</v>
      </c>
      <c r="F24" s="26">
        <f>+E24*B24</f>
        <v>1862</v>
      </c>
      <c r="G24" s="26">
        <f t="shared" si="1"/>
        <v>2159.92</v>
      </c>
      <c r="H24" s="25"/>
      <c r="I24" s="25"/>
      <c r="J24" s="25"/>
    </row>
    <row r="25" spans="1:10" x14ac:dyDescent="0.25">
      <c r="A25" s="6"/>
      <c r="B25" s="6">
        <v>3</v>
      </c>
      <c r="C25" s="25" t="s">
        <v>74</v>
      </c>
      <c r="D25" s="25" t="s">
        <v>193</v>
      </c>
      <c r="E25" s="26">
        <v>65</v>
      </c>
      <c r="F25" s="26">
        <f>+E25*B25</f>
        <v>195</v>
      </c>
      <c r="G25" s="26">
        <f t="shared" si="1"/>
        <v>226.2</v>
      </c>
      <c r="H25" s="25"/>
      <c r="I25" s="25"/>
      <c r="J25" s="25"/>
    </row>
    <row r="26" spans="1:10" x14ac:dyDescent="0.25">
      <c r="A26" s="6"/>
      <c r="B26" s="6">
        <v>1</v>
      </c>
      <c r="C26" s="25" t="s">
        <v>74</v>
      </c>
      <c r="D26" s="25" t="s">
        <v>237</v>
      </c>
      <c r="E26" s="26">
        <v>119</v>
      </c>
      <c r="F26" s="37">
        <f t="shared" ref="F26" si="2">+B26*E26</f>
        <v>119</v>
      </c>
      <c r="G26" s="26">
        <f t="shared" si="1"/>
        <v>138.04</v>
      </c>
      <c r="H26" s="25"/>
      <c r="I26" s="25"/>
      <c r="J26" s="25"/>
    </row>
    <row r="27" spans="1:10" x14ac:dyDescent="0.25">
      <c r="A27" s="6"/>
      <c r="B27" s="6">
        <v>3</v>
      </c>
      <c r="C27" s="25" t="s">
        <v>74</v>
      </c>
      <c r="D27" s="25" t="s">
        <v>239</v>
      </c>
      <c r="E27" s="26">
        <v>916.64</v>
      </c>
      <c r="F27" s="37">
        <f t="shared" ref="F27:F32" si="3">+B27*E27</f>
        <v>2749.92</v>
      </c>
      <c r="G27" s="26">
        <f t="shared" ref="G27:G32" si="4">+F27*1.16</f>
        <v>3189.9071999999996</v>
      </c>
      <c r="H27" s="25"/>
      <c r="I27" s="25"/>
      <c r="J27" s="25"/>
    </row>
    <row r="28" spans="1:10" x14ac:dyDescent="0.25">
      <c r="A28" s="6"/>
      <c r="B28" s="6">
        <v>2</v>
      </c>
      <c r="C28" s="25" t="s">
        <v>74</v>
      </c>
      <c r="D28" s="25" t="s">
        <v>240</v>
      </c>
      <c r="E28" s="26">
        <v>325.26</v>
      </c>
      <c r="F28" s="37">
        <f t="shared" si="3"/>
        <v>650.52</v>
      </c>
      <c r="G28" s="26">
        <f t="shared" si="4"/>
        <v>754.6031999999999</v>
      </c>
      <c r="H28" s="25"/>
      <c r="I28" s="25"/>
      <c r="J28" s="25"/>
    </row>
    <row r="29" spans="1:10" x14ac:dyDescent="0.25">
      <c r="A29" s="6"/>
      <c r="B29" s="6">
        <v>5</v>
      </c>
      <c r="C29" s="25" t="s">
        <v>74</v>
      </c>
      <c r="D29" s="25" t="s">
        <v>241</v>
      </c>
      <c r="E29" s="26">
        <v>117.43</v>
      </c>
      <c r="F29" s="37">
        <f t="shared" si="3"/>
        <v>587.15000000000009</v>
      </c>
      <c r="G29" s="26">
        <f t="shared" si="4"/>
        <v>681.09400000000005</v>
      </c>
      <c r="H29" s="25"/>
      <c r="I29" s="25"/>
      <c r="J29" s="25"/>
    </row>
    <row r="30" spans="1:10" x14ac:dyDescent="0.25">
      <c r="A30" s="6"/>
      <c r="B30" s="6">
        <v>3</v>
      </c>
      <c r="C30" s="25" t="s">
        <v>74</v>
      </c>
      <c r="D30" s="25" t="s">
        <v>243</v>
      </c>
      <c r="E30" s="26">
        <v>562.03</v>
      </c>
      <c r="F30" s="26">
        <f t="shared" si="3"/>
        <v>1686.09</v>
      </c>
      <c r="G30" s="26">
        <f t="shared" si="4"/>
        <v>1955.8643999999997</v>
      </c>
      <c r="H30" s="25"/>
      <c r="I30" s="25"/>
      <c r="J30" s="25"/>
    </row>
    <row r="31" spans="1:10" x14ac:dyDescent="0.25">
      <c r="A31" s="6"/>
      <c r="B31" s="6">
        <v>2</v>
      </c>
      <c r="C31" s="25" t="s">
        <v>74</v>
      </c>
      <c r="D31" s="25" t="s">
        <v>244</v>
      </c>
      <c r="E31" s="26">
        <v>1029.3599999999999</v>
      </c>
      <c r="F31" s="26">
        <f t="shared" si="3"/>
        <v>2058.7199999999998</v>
      </c>
      <c r="G31" s="26">
        <f t="shared" si="4"/>
        <v>2388.1151999999997</v>
      </c>
      <c r="H31" s="25"/>
      <c r="I31" s="25"/>
      <c r="J31" s="25"/>
    </row>
    <row r="32" spans="1:10" x14ac:dyDescent="0.25">
      <c r="A32" s="6"/>
      <c r="B32" s="6">
        <v>2</v>
      </c>
      <c r="C32" s="25" t="s">
        <v>74</v>
      </c>
      <c r="D32" s="25" t="s">
        <v>245</v>
      </c>
      <c r="E32" s="26">
        <v>1850</v>
      </c>
      <c r="F32" s="26">
        <f t="shared" si="3"/>
        <v>3700</v>
      </c>
      <c r="G32" s="26">
        <f t="shared" si="4"/>
        <v>4292</v>
      </c>
      <c r="H32" s="25"/>
      <c r="I32" s="25"/>
      <c r="J32" s="25"/>
    </row>
    <row r="33" spans="7:7" x14ac:dyDescent="0.25">
      <c r="G33" s="31">
        <f>SUM(G6:G32)</f>
        <v>23196.9028</v>
      </c>
    </row>
    <row r="34" spans="7:7" x14ac:dyDescent="0.25">
      <c r="G34" s="32"/>
    </row>
  </sheetData>
  <mergeCells count="1">
    <mergeCell ref="A1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6692E-D74C-4657-BBFF-80BE4AF1FA3A}">
  <dimension ref="A1:J44"/>
  <sheetViews>
    <sheetView showGridLines="0" tabSelected="1" topLeftCell="A24" zoomScaleNormal="100" workbookViewId="0">
      <selection activeCell="A2" sqref="A2:J4"/>
    </sheetView>
  </sheetViews>
  <sheetFormatPr baseColWidth="10" defaultRowHeight="15" x14ac:dyDescent="0.25"/>
  <cols>
    <col min="1" max="1" width="11.140625" bestFit="1" customWidth="1"/>
    <col min="2" max="2" width="8.85546875" bestFit="1" customWidth="1"/>
    <col min="3" max="3" width="7.42578125" style="18" bestFit="1" customWidth="1"/>
    <col min="4" max="4" width="55.140625" bestFit="1" customWidth="1"/>
    <col min="5" max="5" width="15.7109375" bestFit="1" customWidth="1"/>
    <col min="6" max="6" width="13.7109375" bestFit="1" customWidth="1"/>
    <col min="7" max="7" width="11.5703125" bestFit="1" customWidth="1"/>
    <col min="8" max="8" width="15.85546875" bestFit="1" customWidth="1"/>
    <col min="9" max="9" width="16.28515625" bestFit="1" customWidth="1"/>
    <col min="10" max="10" width="31.7109375" bestFit="1" customWidth="1"/>
  </cols>
  <sheetData>
    <row r="1" spans="1:10" ht="15.75" thickBot="1" x14ac:dyDescent="0.3"/>
    <row r="2" spans="1:10" x14ac:dyDescent="0.25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3"/>
    </row>
    <row r="3" spans="1:10" x14ac:dyDescent="0.25">
      <c r="A3" s="74"/>
      <c r="B3" s="70"/>
      <c r="C3" s="70"/>
      <c r="D3" s="70"/>
      <c r="E3" s="70"/>
      <c r="F3" s="70"/>
      <c r="G3" s="70"/>
      <c r="H3" s="70"/>
      <c r="I3" s="70"/>
      <c r="J3" s="75"/>
    </row>
    <row r="4" spans="1:10" ht="15.75" thickBot="1" x14ac:dyDescent="0.3">
      <c r="A4" s="76"/>
      <c r="B4" s="77"/>
      <c r="C4" s="77"/>
      <c r="D4" s="77"/>
      <c r="E4" s="77"/>
      <c r="F4" s="77"/>
      <c r="G4" s="77"/>
      <c r="H4" s="77"/>
      <c r="I4" s="77"/>
      <c r="J4" s="78"/>
    </row>
    <row r="5" spans="1:10" ht="15.75" thickBot="1" x14ac:dyDescent="0.3">
      <c r="A5" s="20"/>
      <c r="B5" s="18"/>
      <c r="D5" s="19"/>
      <c r="E5" s="38"/>
      <c r="F5" s="20"/>
      <c r="G5" s="20"/>
    </row>
    <row r="6" spans="1:10" ht="15.75" thickBot="1" x14ac:dyDescent="0.3">
      <c r="A6" s="65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66" t="s">
        <v>6</v>
      </c>
      <c r="G6" s="66" t="s">
        <v>7</v>
      </c>
      <c r="H6" s="66" t="s">
        <v>8</v>
      </c>
      <c r="I6" s="66" t="s">
        <v>9</v>
      </c>
      <c r="J6" s="68" t="s">
        <v>10</v>
      </c>
    </row>
    <row r="7" spans="1:10" x14ac:dyDescent="0.25">
      <c r="A7" s="59"/>
      <c r="B7" s="60">
        <v>3</v>
      </c>
      <c r="C7" s="61" t="s">
        <v>74</v>
      </c>
      <c r="D7" s="61" t="s">
        <v>242</v>
      </c>
      <c r="E7" s="62">
        <v>164.84</v>
      </c>
      <c r="F7" s="62">
        <f t="shared" ref="F7:F8" si="0">+B7*E7</f>
        <v>494.52</v>
      </c>
      <c r="G7" s="62">
        <f t="shared" ref="G7:G8" si="1">+F7*1.16</f>
        <v>573.64319999999998</v>
      </c>
      <c r="H7" s="63">
        <v>45855</v>
      </c>
      <c r="I7" s="63">
        <v>45856</v>
      </c>
      <c r="J7" s="64" t="s">
        <v>259</v>
      </c>
    </row>
    <row r="8" spans="1:10" x14ac:dyDescent="0.25">
      <c r="A8" s="48"/>
      <c r="B8" s="42">
        <v>1</v>
      </c>
      <c r="C8" s="43" t="s">
        <v>74</v>
      </c>
      <c r="D8" s="43" t="s">
        <v>260</v>
      </c>
      <c r="E8" s="44">
        <v>301.72000000000003</v>
      </c>
      <c r="F8" s="44">
        <f t="shared" si="0"/>
        <v>301.72000000000003</v>
      </c>
      <c r="G8" s="44">
        <f t="shared" si="1"/>
        <v>349.99520000000001</v>
      </c>
      <c r="H8" s="45">
        <v>45860</v>
      </c>
      <c r="I8" s="45">
        <v>45860</v>
      </c>
      <c r="J8" s="49" t="s">
        <v>259</v>
      </c>
    </row>
    <row r="9" spans="1:10" x14ac:dyDescent="0.25">
      <c r="A9" s="50">
        <v>103911</v>
      </c>
      <c r="B9" s="6">
        <v>1</v>
      </c>
      <c r="C9" s="6" t="s">
        <v>95</v>
      </c>
      <c r="D9" s="25" t="s">
        <v>77</v>
      </c>
      <c r="E9" s="26">
        <v>1803.02</v>
      </c>
      <c r="F9" s="36">
        <f>+E9*B9</f>
        <v>1803.02</v>
      </c>
      <c r="G9" s="26">
        <f>+F9*1.16</f>
        <v>2091.5031999999997</v>
      </c>
      <c r="H9" s="40">
        <v>45874</v>
      </c>
      <c r="I9" s="5">
        <v>45875</v>
      </c>
      <c r="J9" s="51" t="s">
        <v>259</v>
      </c>
    </row>
    <row r="10" spans="1:10" x14ac:dyDescent="0.25">
      <c r="A10" s="50">
        <v>236697</v>
      </c>
      <c r="B10" s="6">
        <v>5</v>
      </c>
      <c r="C10" s="6" t="s">
        <v>95</v>
      </c>
      <c r="D10" s="25" t="s">
        <v>247</v>
      </c>
      <c r="E10" s="26">
        <v>59.11</v>
      </c>
      <c r="F10" s="36">
        <f t="shared" ref="F10:F19" si="2">+E10*B10</f>
        <v>295.55</v>
      </c>
      <c r="G10" s="26">
        <f t="shared" ref="G10:G22" si="3">+F10*1.16</f>
        <v>342.83799999999997</v>
      </c>
      <c r="H10" s="40">
        <v>45874</v>
      </c>
      <c r="I10" s="5">
        <v>45875</v>
      </c>
      <c r="J10" s="51" t="s">
        <v>259</v>
      </c>
    </row>
    <row r="11" spans="1:10" x14ac:dyDescent="0.25">
      <c r="A11" s="50">
        <v>195482</v>
      </c>
      <c r="B11" s="6">
        <v>5</v>
      </c>
      <c r="C11" s="6" t="s">
        <v>95</v>
      </c>
      <c r="D11" s="25" t="s">
        <v>248</v>
      </c>
      <c r="E11" s="26">
        <v>65.05</v>
      </c>
      <c r="F11" s="36">
        <f t="shared" si="2"/>
        <v>325.25</v>
      </c>
      <c r="G11" s="26">
        <f t="shared" si="3"/>
        <v>377.28999999999996</v>
      </c>
      <c r="H11" s="40">
        <v>45874</v>
      </c>
      <c r="I11" s="5">
        <v>45875</v>
      </c>
      <c r="J11" s="51" t="s">
        <v>259</v>
      </c>
    </row>
    <row r="12" spans="1:10" x14ac:dyDescent="0.25">
      <c r="A12" s="50">
        <v>153185</v>
      </c>
      <c r="B12" s="6">
        <v>2</v>
      </c>
      <c r="C12" s="6" t="s">
        <v>95</v>
      </c>
      <c r="D12" s="25" t="s">
        <v>249</v>
      </c>
      <c r="E12" s="26">
        <v>480.71</v>
      </c>
      <c r="F12" s="36">
        <f t="shared" si="2"/>
        <v>961.42</v>
      </c>
      <c r="G12" s="26">
        <f t="shared" si="3"/>
        <v>1115.2471999999998</v>
      </c>
      <c r="H12" s="40">
        <v>45874</v>
      </c>
      <c r="I12" s="5">
        <v>45875</v>
      </c>
      <c r="J12" s="51" t="s">
        <v>259</v>
      </c>
    </row>
    <row r="13" spans="1:10" x14ac:dyDescent="0.25">
      <c r="A13" s="50">
        <v>162851</v>
      </c>
      <c r="B13" s="6">
        <v>5</v>
      </c>
      <c r="C13" s="6" t="s">
        <v>95</v>
      </c>
      <c r="D13" s="25" t="s">
        <v>250</v>
      </c>
      <c r="E13" s="26">
        <v>480.71</v>
      </c>
      <c r="F13" s="36">
        <f t="shared" si="2"/>
        <v>2403.5499999999997</v>
      </c>
      <c r="G13" s="26">
        <f>+F13*1.16</f>
        <v>2788.1179999999995</v>
      </c>
      <c r="H13" s="40">
        <v>45874</v>
      </c>
      <c r="I13" s="5">
        <v>45875</v>
      </c>
      <c r="J13" s="51" t="s">
        <v>259</v>
      </c>
    </row>
    <row r="14" spans="1:10" x14ac:dyDescent="0.25">
      <c r="A14" s="50">
        <v>423441</v>
      </c>
      <c r="B14" s="6">
        <v>3</v>
      </c>
      <c r="C14" s="6" t="s">
        <v>95</v>
      </c>
      <c r="D14" s="25" t="s">
        <v>251</v>
      </c>
      <c r="E14" s="26">
        <v>74.260000000000005</v>
      </c>
      <c r="F14" s="36">
        <f t="shared" si="2"/>
        <v>222.78000000000003</v>
      </c>
      <c r="G14" s="26">
        <f t="shared" si="3"/>
        <v>258.4248</v>
      </c>
      <c r="H14" s="40">
        <v>45874</v>
      </c>
      <c r="I14" s="5">
        <v>45875</v>
      </c>
      <c r="J14" s="51" t="s">
        <v>259</v>
      </c>
    </row>
    <row r="15" spans="1:10" x14ac:dyDescent="0.25">
      <c r="A15" s="50">
        <v>200596</v>
      </c>
      <c r="B15" s="6">
        <v>5</v>
      </c>
      <c r="C15" s="6" t="s">
        <v>95</v>
      </c>
      <c r="D15" s="25" t="s">
        <v>252</v>
      </c>
      <c r="E15" s="26">
        <v>71.81</v>
      </c>
      <c r="F15" s="36">
        <f t="shared" si="2"/>
        <v>359.05</v>
      </c>
      <c r="G15" s="26">
        <f t="shared" si="3"/>
        <v>416.49799999999999</v>
      </c>
      <c r="H15" s="40">
        <v>45874</v>
      </c>
      <c r="I15" s="5">
        <v>45875</v>
      </c>
      <c r="J15" s="51" t="s">
        <v>259</v>
      </c>
    </row>
    <row r="16" spans="1:10" x14ac:dyDescent="0.25">
      <c r="A16" s="50">
        <v>108364</v>
      </c>
      <c r="B16" s="6">
        <v>10</v>
      </c>
      <c r="C16" s="6" t="s">
        <v>95</v>
      </c>
      <c r="D16" s="25" t="s">
        <v>132</v>
      </c>
      <c r="E16" s="26">
        <v>26.19</v>
      </c>
      <c r="F16" s="36">
        <f t="shared" si="2"/>
        <v>261.90000000000003</v>
      </c>
      <c r="G16" s="26">
        <f t="shared" si="3"/>
        <v>303.80400000000003</v>
      </c>
      <c r="H16" s="40">
        <v>45874</v>
      </c>
      <c r="I16" s="5">
        <v>45875</v>
      </c>
      <c r="J16" s="51" t="s">
        <v>259</v>
      </c>
    </row>
    <row r="17" spans="1:10" x14ac:dyDescent="0.25">
      <c r="A17" s="50" t="s">
        <v>246</v>
      </c>
      <c r="B17" s="6">
        <v>2</v>
      </c>
      <c r="C17" s="6" t="s">
        <v>95</v>
      </c>
      <c r="D17" s="25" t="s">
        <v>253</v>
      </c>
      <c r="E17" s="26">
        <v>1409.7</v>
      </c>
      <c r="F17" s="36">
        <f t="shared" si="2"/>
        <v>2819.4</v>
      </c>
      <c r="G17" s="26">
        <f t="shared" si="3"/>
        <v>3270.5039999999999</v>
      </c>
      <c r="H17" s="40">
        <v>45875</v>
      </c>
      <c r="I17" s="5">
        <v>45875</v>
      </c>
      <c r="J17" s="51" t="s">
        <v>259</v>
      </c>
    </row>
    <row r="18" spans="1:10" x14ac:dyDescent="0.25">
      <c r="A18" s="50">
        <v>441805</v>
      </c>
      <c r="B18" s="6">
        <v>4</v>
      </c>
      <c r="C18" s="6" t="s">
        <v>95</v>
      </c>
      <c r="D18" s="25" t="s">
        <v>254</v>
      </c>
      <c r="E18" s="26">
        <v>42.24</v>
      </c>
      <c r="F18" s="36">
        <f t="shared" si="2"/>
        <v>168.96</v>
      </c>
      <c r="G18" s="26">
        <f t="shared" si="3"/>
        <v>195.99359999999999</v>
      </c>
      <c r="H18" s="40">
        <v>45874</v>
      </c>
      <c r="I18" s="5">
        <v>45875</v>
      </c>
      <c r="J18" s="51" t="s">
        <v>259</v>
      </c>
    </row>
    <row r="19" spans="1:10" x14ac:dyDescent="0.25">
      <c r="A19" s="50">
        <v>139518</v>
      </c>
      <c r="B19" s="6">
        <v>1</v>
      </c>
      <c r="C19" s="6" t="s">
        <v>95</v>
      </c>
      <c r="D19" s="25" t="s">
        <v>255</v>
      </c>
      <c r="E19" s="26">
        <v>38.020000000000003</v>
      </c>
      <c r="F19" s="36">
        <f t="shared" si="2"/>
        <v>38.020000000000003</v>
      </c>
      <c r="G19" s="26">
        <f t="shared" si="3"/>
        <v>44.103200000000001</v>
      </c>
      <c r="H19" s="40">
        <v>45874</v>
      </c>
      <c r="I19" s="5">
        <v>45875</v>
      </c>
      <c r="J19" s="51" t="s">
        <v>259</v>
      </c>
    </row>
    <row r="20" spans="1:10" x14ac:dyDescent="0.25">
      <c r="A20" s="50">
        <v>226225</v>
      </c>
      <c r="B20" s="6">
        <v>10</v>
      </c>
      <c r="C20" s="6" t="s">
        <v>95</v>
      </c>
      <c r="D20" s="25" t="s">
        <v>256</v>
      </c>
      <c r="E20" s="26">
        <v>92.09</v>
      </c>
      <c r="F20" s="36">
        <f>+E20*B20</f>
        <v>920.90000000000009</v>
      </c>
      <c r="G20" s="26">
        <f t="shared" si="3"/>
        <v>1068.2440000000001</v>
      </c>
      <c r="H20" s="40">
        <v>45874</v>
      </c>
      <c r="I20" s="5">
        <v>45875</v>
      </c>
      <c r="J20" s="51" t="s">
        <v>259</v>
      </c>
    </row>
    <row r="21" spans="1:10" x14ac:dyDescent="0.25">
      <c r="A21" s="50">
        <v>235343</v>
      </c>
      <c r="B21" s="6">
        <v>2</v>
      </c>
      <c r="C21" s="6" t="s">
        <v>95</v>
      </c>
      <c r="D21" s="25" t="s">
        <v>257</v>
      </c>
      <c r="E21" s="36">
        <v>335.4</v>
      </c>
      <c r="F21" s="36">
        <f t="shared" ref="F21:F22" si="4">+E21*B21</f>
        <v>670.8</v>
      </c>
      <c r="G21" s="26">
        <f t="shared" si="3"/>
        <v>778.12799999999993</v>
      </c>
      <c r="H21" s="40">
        <v>45874</v>
      </c>
      <c r="I21" s="5">
        <v>45875</v>
      </c>
      <c r="J21" s="51" t="s">
        <v>259</v>
      </c>
    </row>
    <row r="22" spans="1:10" x14ac:dyDescent="0.25">
      <c r="A22" s="50">
        <v>785844</v>
      </c>
      <c r="B22" s="6">
        <v>1</v>
      </c>
      <c r="C22" s="6" t="s">
        <v>95</v>
      </c>
      <c r="D22" s="25" t="s">
        <v>258</v>
      </c>
      <c r="E22" s="36">
        <v>167.28</v>
      </c>
      <c r="F22" s="36">
        <f t="shared" si="4"/>
        <v>167.28</v>
      </c>
      <c r="G22" s="26">
        <f t="shared" si="3"/>
        <v>194.04479999999998</v>
      </c>
      <c r="H22" s="40">
        <v>45874</v>
      </c>
      <c r="I22" s="5">
        <v>45875</v>
      </c>
      <c r="J22" s="51" t="s">
        <v>259</v>
      </c>
    </row>
    <row r="23" spans="1:10" x14ac:dyDescent="0.25">
      <c r="A23" s="50">
        <v>162851</v>
      </c>
      <c r="B23" s="6">
        <v>4</v>
      </c>
      <c r="C23" s="6" t="s">
        <v>95</v>
      </c>
      <c r="D23" s="25" t="s">
        <v>250</v>
      </c>
      <c r="E23" s="26">
        <v>480.71</v>
      </c>
      <c r="F23" s="36">
        <f t="shared" ref="F23:F27" si="5">+E23*B23</f>
        <v>1922.84</v>
      </c>
      <c r="G23" s="26">
        <f t="shared" ref="G23:G24" si="6">+F23*1.16</f>
        <v>2230.4943999999996</v>
      </c>
      <c r="H23" s="40">
        <v>45876</v>
      </c>
      <c r="I23" s="5">
        <v>45877</v>
      </c>
      <c r="J23" s="51" t="s">
        <v>259</v>
      </c>
    </row>
    <row r="24" spans="1:10" x14ac:dyDescent="0.25">
      <c r="A24" s="50">
        <v>423425</v>
      </c>
      <c r="B24" s="6">
        <v>5</v>
      </c>
      <c r="C24" s="6" t="s">
        <v>95</v>
      </c>
      <c r="D24" s="25" t="s">
        <v>261</v>
      </c>
      <c r="E24" s="26">
        <v>181.64</v>
      </c>
      <c r="F24" s="36">
        <f t="shared" si="5"/>
        <v>908.19999999999993</v>
      </c>
      <c r="G24" s="26">
        <f t="shared" si="6"/>
        <v>1053.5119999999999</v>
      </c>
      <c r="H24" s="40">
        <v>45876</v>
      </c>
      <c r="I24" s="5">
        <v>45877</v>
      </c>
      <c r="J24" s="51" t="s">
        <v>259</v>
      </c>
    </row>
    <row r="25" spans="1:10" x14ac:dyDescent="0.25">
      <c r="A25" s="50"/>
      <c r="B25" s="6">
        <v>10</v>
      </c>
      <c r="C25" s="6" t="s">
        <v>95</v>
      </c>
      <c r="D25" s="25" t="s">
        <v>265</v>
      </c>
      <c r="E25" s="26">
        <v>18.100000000000001</v>
      </c>
      <c r="F25" s="36">
        <f t="shared" si="5"/>
        <v>181</v>
      </c>
      <c r="G25" s="26">
        <f t="shared" ref="G25:G28" si="7">+F25*1.16</f>
        <v>209.95999999999998</v>
      </c>
      <c r="H25" s="40">
        <v>45882</v>
      </c>
      <c r="I25" s="40">
        <v>45882</v>
      </c>
      <c r="J25" s="51" t="s">
        <v>259</v>
      </c>
    </row>
    <row r="26" spans="1:10" x14ac:dyDescent="0.25">
      <c r="A26" s="50"/>
      <c r="B26" s="6">
        <v>5</v>
      </c>
      <c r="C26" s="6" t="s">
        <v>95</v>
      </c>
      <c r="D26" s="25" t="s">
        <v>266</v>
      </c>
      <c r="E26" s="26">
        <v>41.38</v>
      </c>
      <c r="F26" s="36">
        <f t="shared" si="5"/>
        <v>206.9</v>
      </c>
      <c r="G26" s="26">
        <f t="shared" si="7"/>
        <v>240.00399999999999</v>
      </c>
      <c r="H26" s="40">
        <v>45882</v>
      </c>
      <c r="I26" s="40">
        <v>45882</v>
      </c>
      <c r="J26" s="51" t="s">
        <v>259</v>
      </c>
    </row>
    <row r="27" spans="1:10" x14ac:dyDescent="0.25">
      <c r="A27" s="50"/>
      <c r="B27" s="6">
        <v>5</v>
      </c>
      <c r="C27" s="6" t="s">
        <v>95</v>
      </c>
      <c r="D27" s="25" t="s">
        <v>267</v>
      </c>
      <c r="E27" s="26">
        <v>31.03</v>
      </c>
      <c r="F27" s="36">
        <f t="shared" si="5"/>
        <v>155.15</v>
      </c>
      <c r="G27" s="26">
        <f t="shared" si="7"/>
        <v>179.97399999999999</v>
      </c>
      <c r="H27" s="40">
        <v>45882</v>
      </c>
      <c r="I27" s="40">
        <v>45882</v>
      </c>
      <c r="J27" s="51" t="s">
        <v>259</v>
      </c>
    </row>
    <row r="28" spans="1:10" x14ac:dyDescent="0.25">
      <c r="A28" s="50"/>
      <c r="B28" s="6">
        <v>5</v>
      </c>
      <c r="C28" s="6" t="s">
        <v>95</v>
      </c>
      <c r="D28" s="25" t="s">
        <v>268</v>
      </c>
      <c r="E28" s="26">
        <v>88.79</v>
      </c>
      <c r="F28" s="36">
        <f>+B28*E28</f>
        <v>443.95000000000005</v>
      </c>
      <c r="G28" s="26">
        <f t="shared" si="7"/>
        <v>514.98199999999997</v>
      </c>
      <c r="H28" s="40">
        <v>45882</v>
      </c>
      <c r="I28" s="40">
        <v>45882</v>
      </c>
      <c r="J28" s="51" t="s">
        <v>259</v>
      </c>
    </row>
    <row r="29" spans="1:10" x14ac:dyDescent="0.25">
      <c r="A29" s="50">
        <v>613825</v>
      </c>
      <c r="B29" s="6">
        <v>2</v>
      </c>
      <c r="C29" s="6" t="s">
        <v>270</v>
      </c>
      <c r="D29" s="25" t="s">
        <v>269</v>
      </c>
      <c r="E29" s="26">
        <v>1899.18</v>
      </c>
      <c r="F29" s="36">
        <f t="shared" ref="F29:F35" si="8">+E29*B29</f>
        <v>3798.36</v>
      </c>
      <c r="G29" s="26">
        <f t="shared" ref="G29:G35" si="9">+F29*1.16</f>
        <v>4406.0976000000001</v>
      </c>
      <c r="H29" s="40">
        <v>45882</v>
      </c>
      <c r="I29" s="40">
        <v>45883</v>
      </c>
      <c r="J29" s="51" t="s">
        <v>259</v>
      </c>
    </row>
    <row r="30" spans="1:10" x14ac:dyDescent="0.25">
      <c r="A30" s="50">
        <v>153185</v>
      </c>
      <c r="B30" s="6">
        <v>2</v>
      </c>
      <c r="C30" s="6" t="s">
        <v>95</v>
      </c>
      <c r="D30" s="25" t="s">
        <v>249</v>
      </c>
      <c r="E30" s="26">
        <v>480.71</v>
      </c>
      <c r="F30" s="36">
        <f t="shared" si="8"/>
        <v>961.42</v>
      </c>
      <c r="G30" s="26">
        <f t="shared" si="9"/>
        <v>1115.2471999999998</v>
      </c>
      <c r="H30" s="40">
        <v>45882</v>
      </c>
      <c r="I30" s="40">
        <v>45883</v>
      </c>
      <c r="J30" s="51" t="s">
        <v>259</v>
      </c>
    </row>
    <row r="31" spans="1:10" x14ac:dyDescent="0.25">
      <c r="A31" s="50">
        <v>235343</v>
      </c>
      <c r="B31" s="6">
        <v>2</v>
      </c>
      <c r="C31" s="6" t="s">
        <v>95</v>
      </c>
      <c r="D31" s="25" t="s">
        <v>271</v>
      </c>
      <c r="E31" s="26">
        <v>335.4</v>
      </c>
      <c r="F31" s="36">
        <f t="shared" si="8"/>
        <v>670.8</v>
      </c>
      <c r="G31" s="26">
        <f t="shared" si="9"/>
        <v>778.12799999999993</v>
      </c>
      <c r="H31" s="40">
        <v>45882</v>
      </c>
      <c r="I31" s="40">
        <v>45883</v>
      </c>
      <c r="J31" s="51" t="s">
        <v>259</v>
      </c>
    </row>
    <row r="32" spans="1:10" x14ac:dyDescent="0.25">
      <c r="A32" s="50">
        <v>302922</v>
      </c>
      <c r="B32" s="6">
        <v>5</v>
      </c>
      <c r="C32" s="6" t="s">
        <v>95</v>
      </c>
      <c r="D32" s="25" t="s">
        <v>272</v>
      </c>
      <c r="E32" s="26">
        <v>100.86</v>
      </c>
      <c r="F32" s="36">
        <f t="shared" si="8"/>
        <v>504.3</v>
      </c>
      <c r="G32" s="26">
        <f t="shared" si="9"/>
        <v>584.98799999999994</v>
      </c>
      <c r="H32" s="40">
        <v>45882</v>
      </c>
      <c r="I32" s="40">
        <v>45883</v>
      </c>
      <c r="J32" s="51" t="s">
        <v>259</v>
      </c>
    </row>
    <row r="33" spans="1:10" x14ac:dyDescent="0.25">
      <c r="A33" s="50">
        <v>108411</v>
      </c>
      <c r="B33" s="6">
        <v>5</v>
      </c>
      <c r="C33" s="6" t="s">
        <v>95</v>
      </c>
      <c r="D33" s="25" t="s">
        <v>273</v>
      </c>
      <c r="E33" s="26">
        <v>83.64</v>
      </c>
      <c r="F33" s="36">
        <f t="shared" si="8"/>
        <v>418.2</v>
      </c>
      <c r="G33" s="26">
        <f t="shared" si="9"/>
        <v>485.11199999999997</v>
      </c>
      <c r="H33" s="40">
        <v>45882</v>
      </c>
      <c r="I33" s="40">
        <v>45883</v>
      </c>
      <c r="J33" s="51" t="s">
        <v>259</v>
      </c>
    </row>
    <row r="34" spans="1:10" x14ac:dyDescent="0.25">
      <c r="A34" s="50">
        <v>656775</v>
      </c>
      <c r="B34" s="6">
        <v>1</v>
      </c>
      <c r="C34" s="6" t="s">
        <v>95</v>
      </c>
      <c r="D34" s="25" t="s">
        <v>274</v>
      </c>
      <c r="E34" s="26">
        <v>343.94</v>
      </c>
      <c r="F34" s="36">
        <f t="shared" si="8"/>
        <v>343.94</v>
      </c>
      <c r="G34" s="26">
        <f t="shared" si="9"/>
        <v>398.97039999999998</v>
      </c>
      <c r="H34" s="40">
        <v>45882</v>
      </c>
      <c r="I34" s="40">
        <v>45883</v>
      </c>
      <c r="J34" s="51" t="s">
        <v>259</v>
      </c>
    </row>
    <row r="35" spans="1:10" ht="15.75" thickBot="1" x14ac:dyDescent="0.3">
      <c r="A35" s="52">
        <v>215055</v>
      </c>
      <c r="B35" s="53">
        <v>1</v>
      </c>
      <c r="C35" s="53" t="s">
        <v>95</v>
      </c>
      <c r="D35" s="54" t="s">
        <v>275</v>
      </c>
      <c r="E35" s="55">
        <v>190.09</v>
      </c>
      <c r="F35" s="56">
        <f t="shared" si="8"/>
        <v>190.09</v>
      </c>
      <c r="G35" s="55">
        <f t="shared" si="9"/>
        <v>220.50439999999998</v>
      </c>
      <c r="H35" s="57">
        <v>45882</v>
      </c>
      <c r="I35" s="57">
        <v>45883</v>
      </c>
      <c r="J35" s="58" t="s">
        <v>259</v>
      </c>
    </row>
    <row r="36" spans="1:10" x14ac:dyDescent="0.25">
      <c r="A36" s="18"/>
      <c r="B36" s="18"/>
      <c r="E36" s="34"/>
      <c r="F36" s="41" t="s">
        <v>262</v>
      </c>
      <c r="G36" s="24">
        <f>SUM(G7:G35)</f>
        <v>26586.353200000001</v>
      </c>
    </row>
    <row r="37" spans="1:10" x14ac:dyDescent="0.25">
      <c r="F37" s="41" t="s">
        <v>263</v>
      </c>
      <c r="G37" s="46">
        <f>20000*1.16</f>
        <v>23200</v>
      </c>
    </row>
    <row r="38" spans="1:10" x14ac:dyDescent="0.25">
      <c r="F38" s="41" t="s">
        <v>264</v>
      </c>
      <c r="G38" s="47">
        <f>+G37-G36</f>
        <v>-3386.3532000000014</v>
      </c>
    </row>
    <row r="44" spans="1:10" x14ac:dyDescent="0.25">
      <c r="F44" s="32"/>
    </row>
  </sheetData>
  <mergeCells count="1">
    <mergeCell ref="A2:J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HERRAMIENTA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LuPiTa CrUz</cp:lastModifiedBy>
  <dcterms:created xsi:type="dcterms:W3CDTF">2025-03-14T19:39:04Z</dcterms:created>
  <dcterms:modified xsi:type="dcterms:W3CDTF">2025-08-15T17:42:53Z</dcterms:modified>
</cp:coreProperties>
</file>