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RESP_KARINA\USER\Documents\KARINA\kar\INVERMEX\2022\PROVEEDORES EDOS FINANC\"/>
    </mc:Choice>
  </mc:AlternateContent>
  <bookViews>
    <workbookView xWindow="120" yWindow="45" windowWidth="18915" windowHeight="11820" activeTab="2"/>
  </bookViews>
  <sheets>
    <sheet name="BAL" sheetId="1" r:id="rId1"/>
    <sheet name="EDO RES" sheetId="2" r:id="rId2"/>
    <sheet name="RA" sheetId="3" r:id="rId3"/>
  </sheets>
  <calcPr calcId="162913"/>
</workbook>
</file>

<file path=xl/calcChain.xml><?xml version="1.0" encoding="utf-8"?>
<calcChain xmlns="http://schemas.openxmlformats.org/spreadsheetml/2006/main">
  <c r="G106" i="3" l="1"/>
  <c r="H134" i="3" l="1"/>
  <c r="G89" i="3"/>
  <c r="F21" i="3"/>
  <c r="F20" i="3"/>
  <c r="F11" i="3"/>
  <c r="C14" i="1"/>
  <c r="C16" i="1"/>
  <c r="C11" i="1"/>
  <c r="C19" i="1" s="1"/>
  <c r="G13" i="1"/>
  <c r="C13" i="1"/>
  <c r="C12" i="1"/>
  <c r="C25" i="1"/>
  <c r="G6" i="3" l="1"/>
  <c r="C13" i="2"/>
  <c r="H111" i="3"/>
  <c r="G102" i="3"/>
  <c r="F104" i="3" s="1"/>
  <c r="H130" i="3"/>
  <c r="H127" i="3"/>
  <c r="G36" i="1" l="1"/>
  <c r="C15" i="2"/>
  <c r="G23" i="3"/>
  <c r="G3" i="3"/>
  <c r="C21" i="2"/>
  <c r="C39" i="1"/>
  <c r="C32" i="1"/>
  <c r="C41" i="1" l="1"/>
  <c r="G19" i="1"/>
  <c r="C23" i="2"/>
  <c r="C27" i="2" s="1"/>
  <c r="G37" i="1" s="1"/>
  <c r="G39" i="1" s="1"/>
  <c r="G32" i="1" l="1"/>
  <c r="G41" i="1" s="1"/>
</calcChain>
</file>

<file path=xl/sharedStrings.xml><?xml version="1.0" encoding="utf-8"?>
<sst xmlns="http://schemas.openxmlformats.org/spreadsheetml/2006/main" count="386" uniqueCount="203">
  <si>
    <t>A C T I V O</t>
  </si>
  <si>
    <t>CIRCULANTE</t>
  </si>
  <si>
    <t>Total ACTIVO CIRCULANTE</t>
  </si>
  <si>
    <t>FIJO</t>
  </si>
  <si>
    <t>Total ACTIVO FIJO</t>
  </si>
  <si>
    <t>OTROS ACTIVOS</t>
  </si>
  <si>
    <t>Total ACTIVO DIFERIDO</t>
  </si>
  <si>
    <t>SUMA DEL ACTIVO</t>
  </si>
  <si>
    <t>Total PASIVO CIRCULANTE</t>
  </si>
  <si>
    <t>SUMA DEL PASIVO</t>
  </si>
  <si>
    <t>C A P I T A L</t>
  </si>
  <si>
    <t>UTILIDAD DEL EJERCICIO</t>
  </si>
  <si>
    <t>SUMA DEL PASIVO Y CAPITAL</t>
  </si>
  <si>
    <t>Total CAPITAL CONTABLE</t>
  </si>
  <si>
    <t>P A S I V O</t>
  </si>
  <si>
    <t>"Bajo Protesta de Decir Verdad, manifiesto que las cifras contenidas en este Estado Financiero,</t>
  </si>
  <si>
    <t>contienen la información referente a la situación financiera y los resultados de la empresa,</t>
  </si>
  <si>
    <t>reportados por la misma".</t>
  </si>
  <si>
    <t>C.P. KARINA FLORES SAN VICENTE</t>
  </si>
  <si>
    <t>R.F.C. FOSK730905NP2</t>
  </si>
  <si>
    <t>LOURDES ANABEL CORTES GUEVARA</t>
  </si>
  <si>
    <t>REPRESENTANTE LEGAL</t>
  </si>
  <si>
    <t>Concepto</t>
  </si>
  <si>
    <t>INGRESOS</t>
  </si>
  <si>
    <t>Toral de Ingresos:</t>
  </si>
  <si>
    <t>GASTOS FINANCIEROS</t>
  </si>
  <si>
    <t>TOTAL GASTOS DE OPERACIÓN</t>
  </si>
  <si>
    <t>UTILIDAD DEL EJERCICIO ANTES DEL ISR Y P.T.U.</t>
  </si>
  <si>
    <t xml:space="preserve">ISR </t>
  </si>
  <si>
    <t>PTU</t>
  </si>
  <si>
    <t>UTILIDAD NETA DEL EJERCICIO</t>
  </si>
  <si>
    <t>Acumulado</t>
  </si>
  <si>
    <t>CONSTRUCTORA INVERMEX, S.A. DE C.V.</t>
  </si>
  <si>
    <t>CED. PROF. 2548083</t>
  </si>
  <si>
    <t>Bancos</t>
  </si>
  <si>
    <t>Clientes</t>
  </si>
  <si>
    <t>Subsidio para el Empleo</t>
  </si>
  <si>
    <t>Proveedores</t>
  </si>
  <si>
    <t>Acreedores Diversos</t>
  </si>
  <si>
    <t>Impuestos por pagar</t>
  </si>
  <si>
    <t>IVA Pend de Cobrar</t>
  </si>
  <si>
    <t>Maquinaria y Equipo</t>
  </si>
  <si>
    <t>Mob y Eq de Ofna</t>
  </si>
  <si>
    <t>Eq de Cómputo</t>
  </si>
  <si>
    <t>Dep´n acum maq y eq</t>
  </si>
  <si>
    <t>Dep´n acum eq cómputo</t>
  </si>
  <si>
    <t>Depósitos en Gtía</t>
  </si>
  <si>
    <t>Capital Social</t>
  </si>
  <si>
    <t>Resultado Ejerc Ant</t>
  </si>
  <si>
    <t>Por mantenimineto y remodelación</t>
  </si>
  <si>
    <t>Por limpieza hidráulica</t>
  </si>
  <si>
    <t>GASTOS ADMINISTRACIÓN</t>
  </si>
  <si>
    <t>GASTOS DE SERVICIOS</t>
  </si>
  <si>
    <t>Deudores Diversos</t>
  </si>
  <si>
    <t>Eq de Comunicación</t>
  </si>
  <si>
    <t>Eq de Transporte</t>
  </si>
  <si>
    <t>Depn'n mob y eq de ofna</t>
  </si>
  <si>
    <t>Dep´n acum eq de transporte</t>
  </si>
  <si>
    <t>Depn'n eq de comunicación</t>
  </si>
  <si>
    <t>Por arrendamiento de maquinaria</t>
  </si>
  <si>
    <t>Acreed. Div. A largo plazo</t>
  </si>
  <si>
    <t>C.P. JOSE RAFAEL DEVEZA MENDEZ</t>
  </si>
  <si>
    <t>BANCOS</t>
  </si>
  <si>
    <t xml:space="preserve"> </t>
  </si>
  <si>
    <t>BANBAJIO 030580900006010587</t>
  </si>
  <si>
    <t>BAN BAJIO 030580900008531080</t>
  </si>
  <si>
    <t>CLIENTES</t>
  </si>
  <si>
    <t>SERVICIOS DE AGUA Y DRENAJE DE MONTERREY</t>
  </si>
  <si>
    <t>DEUDORES DIVERSOS</t>
  </si>
  <si>
    <t>GASTOS POR COMPROBAR</t>
  </si>
  <si>
    <t>RH INNOVACION COMERCIAL E INDUSTRIAL</t>
  </si>
  <si>
    <t>OXXO EXPRESS SA CV</t>
  </si>
  <si>
    <t>TAMPICO IDEALEASE</t>
  </si>
  <si>
    <t>MAQUINARIA Y EQUIPO</t>
  </si>
  <si>
    <t>CAMION DE VOLTEO STERLIN</t>
  </si>
  <si>
    <t>REMOLQUE DOS  EJES ECONLINE TRAIL</t>
  </si>
  <si>
    <t>RETROEXCAVADORA SERIE JABC014101</t>
  </si>
  <si>
    <t>PLANTA GENERAORA DE LUZ WACKER</t>
  </si>
  <si>
    <t>CAMION DE DESASOLVE</t>
  </si>
  <si>
    <t>CAMION P/BASURA SASF691004BY3 F-0194</t>
  </si>
  <si>
    <t>BOMBA TRAGASOLIDOS HONDA CIB9806262J7</t>
  </si>
  <si>
    <t>TANQUE 10,000 lts C/ROMPEOLAS ROGT710323534</t>
  </si>
  <si>
    <t>HIDROLAVADORA f-18276 VADEN GROUP</t>
  </si>
  <si>
    <t>UNIDADES SERIE 28127.033 28127.021 GUEX711104JE6</t>
  </si>
  <si>
    <t>HIDROLAVADORA HDM001017AS1</t>
  </si>
  <si>
    <t>CORTADORA DE PISO FPA8906297BA F-59550</t>
  </si>
  <si>
    <t>DESBROZADORA F-49128 NULV5908228CA</t>
  </si>
  <si>
    <t>DESMALEZADORA F-49128 NULV5908228CA</t>
  </si>
  <si>
    <t>EQ HIDRO INT BOM 2HP F-8422 SIN9607082I5</t>
  </si>
  <si>
    <t>TANQUE DE VACIO F-183 GARR5010054W1</t>
  </si>
  <si>
    <t>BOMBA FRUITLAND F-187 GARR5010054W1</t>
  </si>
  <si>
    <t>MARTILLO DEMOLADOR GHE130123PD1 F-12748</t>
  </si>
  <si>
    <t>TRACTOCAMION F-2570 CGZ1201279G9</t>
  </si>
  <si>
    <t>TRACTOCAMION F-2569 CGZ1201279G9</t>
  </si>
  <si>
    <t>BOMBA ALTA PRESIONM MIS091216QQ8</t>
  </si>
  <si>
    <t>BOMBA DE VACIO BME110215JM5</t>
  </si>
  <si>
    <t>EXCAVADORA F-140 PHE160819KL7</t>
  </si>
  <si>
    <t>SOPLADOR DE MOCHILA NULV5908228CA F-58049</t>
  </si>
  <si>
    <t>SECADOR DE AIRE MAGJ890401NJ5 f-783</t>
  </si>
  <si>
    <t>TANQUE ALMACENAJE COMB ACD0809157S4 F 728</t>
  </si>
  <si>
    <t>MAQ SUCCIONADORA DE PISOS ISA140930PX3 F-235</t>
  </si>
  <si>
    <t>MAQ P/LIMPIEZA DE PISOS Y ASPIRA f-282ISA140930PX3</t>
  </si>
  <si>
    <t>TANQUE ALMACENAMIENTO ACERO SAGR7409205R5 F-470</t>
  </si>
  <si>
    <t>RETROEXCAVADORA CGZ1201279G9 f-2808</t>
  </si>
  <si>
    <t>MOB Y EQUIPO DE OFICINA</t>
  </si>
  <si>
    <t>ESCRITORIO EN L OFFICE DEPOT F-31302541</t>
  </si>
  <si>
    <t>FRIGOBAR WALMART</t>
  </si>
  <si>
    <t>MICRO ONDAS MABE</t>
  </si>
  <si>
    <t>CAFETERA WALMART</t>
  </si>
  <si>
    <t>ARCHIVERO 4 CAJONES ODM950324V2A</t>
  </si>
  <si>
    <t>'3 CLIMAS CARRIER CLI911018KM3 F-37009</t>
  </si>
  <si>
    <t>CLIMA CARRIER CLI911018KM3 f-44634</t>
  </si>
  <si>
    <t>EQUIPO DE COMPUTO</t>
  </si>
  <si>
    <t>COMPUTADORA HP 23Q153LA OFFICE F-3130254</t>
  </si>
  <si>
    <t>MULTIFUNCIONAL HP JETPRO OFFICE DEPOT F-31302541</t>
  </si>
  <si>
    <t>LAPTOP HP 14-BS0 OFFICE DEPOT ODM950324V2A F-41847</t>
  </si>
  <si>
    <t>LAPTOP HP NWM9709244W4 f-245374</t>
  </si>
  <si>
    <t>MULTIFUNCIONAL CME910715UB9 F-3202842</t>
  </si>
  <si>
    <t>EQUIPO DE COMUNICACION</t>
  </si>
  <si>
    <t>RADIO 2 VIAS T40 COSTCO MEXICO CME910715UB9</t>
  </si>
  <si>
    <t>EQUIPO DE TRANSPORTE</t>
  </si>
  <si>
    <t>PICK UP UAM011124U83 f-20666</t>
  </si>
  <si>
    <t>CAMIONETA NISSAN NP300 2018 F-20165 AUT821230F26</t>
  </si>
  <si>
    <t>CAJA EN CHASIS F-2735C/NC TGA810812QYA</t>
  </si>
  <si>
    <t>DEPN ACUMULADA MOB Y EQ DE OFICINA</t>
  </si>
  <si>
    <t>DEPN ACUMULADA MAQUINARIA Y EQUIPO</t>
  </si>
  <si>
    <t>DEPN ACUMULADA EQ DE COMPUTO</t>
  </si>
  <si>
    <t>DEPN ACUMULADA EQ DE TRANSPORTE</t>
  </si>
  <si>
    <t>DEPN ACUMULADA EQ DE COMUNICACION</t>
  </si>
  <si>
    <t>IMPTS A FAVOR</t>
  </si>
  <si>
    <t>ISR PAGADO POR ANTICIPADO</t>
  </si>
  <si>
    <t>DEPOSITOS EN GARANTIA</t>
  </si>
  <si>
    <t>RAMON ALANIS CARDENAS AACR320108RC7</t>
  </si>
  <si>
    <t>SERVICIOS GASOLINEROS DE MEXICO SA CV</t>
  </si>
  <si>
    <t>PACCAR FINANCIAL MEXICO</t>
  </si>
  <si>
    <t>PROVEEDORES</t>
  </si>
  <si>
    <t>AXA SEGUROS SA CV</t>
  </si>
  <si>
    <t>CFE</t>
  </si>
  <si>
    <t>QUALITAS CIA DE SEGUROS</t>
  </si>
  <si>
    <t>SEGUROS BANORTE SBG971124PL2</t>
  </si>
  <si>
    <t>SERVICIOS GASOLINEROS DE MEXICO</t>
  </si>
  <si>
    <t>HOME DEPOT MEXICO</t>
  </si>
  <si>
    <t>CHUBB SEGUROS MEXICO</t>
  </si>
  <si>
    <t>ACREEDORES DIVERSOS</t>
  </si>
  <si>
    <t>REBECA HILDA MENDEZ DIAZ</t>
  </si>
  <si>
    <t>JULIAN GARCIA GONZALEZ</t>
  </si>
  <si>
    <t>JOSE RAFAEL DEVEZA MENDEZ</t>
  </si>
  <si>
    <t>IMPUESTOS POR PAGAR</t>
  </si>
  <si>
    <t>CAPITAL SOCIAL</t>
  </si>
  <si>
    <t>SIXTO PAREDES PARTIDA</t>
  </si>
  <si>
    <t>ACREEDORES DIVERSOS A LARGO PLAZO</t>
  </si>
  <si>
    <t>RELACION ANALITICA DE CUENTAS</t>
  </si>
  <si>
    <t>IVA Pend de Acreditar</t>
  </si>
  <si>
    <t>IMSS / RCV / INFONAVIT</t>
  </si>
  <si>
    <t>Impts a Favor</t>
  </si>
  <si>
    <t>TELMEX</t>
  </si>
  <si>
    <t>RADIOMOVIL DIPSA</t>
  </si>
  <si>
    <t>Estado de Posición Financiera, Balance General al 31 de Diciembre 2019</t>
  </si>
  <si>
    <t>Estado de Resultados al 31 de Diciembre de 2019</t>
  </si>
  <si>
    <t>Caja</t>
  </si>
  <si>
    <t>Ant a Proveedores</t>
  </si>
  <si>
    <t>TECNO MAIZ</t>
  </si>
  <si>
    <t>LAMINA Y PLACA COMERCIAL</t>
  </si>
  <si>
    <t>RITCHIE BROS</t>
  </si>
  <si>
    <t>GOBIERNO DEL EDO DE NUEVO LEON</t>
  </si>
  <si>
    <t>SERVICIO DE AGUA Y DRENAJE</t>
  </si>
  <si>
    <t>RELEVANCIA AUTOMOTRIZ</t>
  </si>
  <si>
    <t>TEKSID HIERRO DE MEXICO</t>
  </si>
  <si>
    <t>PRODUCTORA DE BOCADOS CARNICOS</t>
  </si>
  <si>
    <t>BACHOCO</t>
  </si>
  <si>
    <t>UNIVERSIDAD DE MONTERREY</t>
  </si>
  <si>
    <t>MEGA ALIMENTOS</t>
  </si>
  <si>
    <t>NACIONAL DE ALIMENTOS</t>
  </si>
  <si>
    <t>RYDER CAPITAL</t>
  </si>
  <si>
    <t>CENTRIFUGADOS MEXICANOS</t>
  </si>
  <si>
    <t>CHRISTUS MUGUERZA</t>
  </si>
  <si>
    <t>CONSTRUCTORA Y ARRENDADORA DEVCOR</t>
  </si>
  <si>
    <t>ANTICIPO A PROVEEDORES</t>
  </si>
  <si>
    <t>CONSTRUCTORA SERVICON</t>
  </si>
  <si>
    <t>COMERCIALIZADORA GONZALEZ</t>
  </si>
  <si>
    <t>TALLERES DE LA GARZA</t>
  </si>
  <si>
    <t>CIAJSA</t>
  </si>
  <si>
    <t>1553807.35</t>
  </si>
  <si>
    <t>MAQUINA K-400</t>
  </si>
  <si>
    <t>CAMION DIESEL</t>
  </si>
  <si>
    <t>VEHICULO PARA SUCCION</t>
  </si>
  <si>
    <t>HIDROLAVADORA DE GASOLINA</t>
  </si>
  <si>
    <t>TANQUE VACIO CON ACCESORIOS</t>
  </si>
  <si>
    <t>MINI SLPIT PRIMER</t>
  </si>
  <si>
    <t>LAP TOP HP STREAM</t>
  </si>
  <si>
    <t>CELULAR DCZ010</t>
  </si>
  <si>
    <t>EQUIPO GPS</t>
  </si>
  <si>
    <t>CELULAR MOTOROLA</t>
  </si>
  <si>
    <t>CAMIONETA FORD</t>
  </si>
  <si>
    <t>RAM 4000</t>
  </si>
  <si>
    <t>CHEVROLET BEAT</t>
  </si>
  <si>
    <t>IVA A FAVOR</t>
  </si>
  <si>
    <t>RECOLECCIONES ECOLOGICAS</t>
  </si>
  <si>
    <t>ROSA MARIA GARCIA RODRIGUEZ</t>
  </si>
  <si>
    <t>OPERADORA DE RELLENO SANITARIO</t>
  </si>
  <si>
    <t>SAT</t>
  </si>
  <si>
    <t>FISCAL</t>
  </si>
  <si>
    <t>SERVIPROF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</si>
</sst>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5" fillId="0" borderId="0"/>
  </cellStyleXfs>
  <cellXfs count="56">
    <xf numFmtId="0" fontId="0" fillId="0" borderId="0" xfId="0"/>
    <xf numFmtId="43" fontId="0" fillId="0" borderId="0" xfId="0" applyNumberFormat="1"/>
    <xf numFmtId="0" fontId="1" fillId="0" borderId="0" xfId="0" applyFont="1"/>
    <xf numFmtId="43" fontId="1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3" applyFont="1"/>
    <xf numFmtId="0" fontId="7" fillId="0" borderId="0" xfId="3" applyFont="1"/>
    <xf numFmtId="164" fontId="6" fillId="0" borderId="0" xfId="1" applyNumberFormat="1" applyFont="1" applyFill="1" applyBorder="1"/>
    <xf numFmtId="0" fontId="6" fillId="0" borderId="0" xfId="3" applyFont="1" applyFill="1"/>
    <xf numFmtId="164" fontId="6" fillId="0" borderId="1" xfId="1" applyNumberFormat="1" applyFont="1" applyFill="1" applyBorder="1"/>
    <xf numFmtId="0" fontId="8" fillId="0" borderId="0" xfId="0" applyFont="1"/>
    <xf numFmtId="164" fontId="9" fillId="0" borderId="0" xfId="1" applyNumberFormat="1" applyFont="1" applyFill="1" applyBorder="1"/>
    <xf numFmtId="164" fontId="1" fillId="0" borderId="0" xfId="0" applyNumberFormat="1" applyFont="1"/>
    <xf numFmtId="0" fontId="6" fillId="0" borderId="0" xfId="3" applyFont="1" applyBorder="1"/>
    <xf numFmtId="0" fontId="6" fillId="0" borderId="0" xfId="4" applyFont="1"/>
    <xf numFmtId="164" fontId="6" fillId="0" borderId="0" xfId="2" applyNumberFormat="1" applyFont="1" applyFill="1" applyBorder="1"/>
    <xf numFmtId="4" fontId="0" fillId="0" borderId="0" xfId="0" applyNumberFormat="1"/>
    <xf numFmtId="49" fontId="12" fillId="2" borderId="2" xfId="0" applyNumberFormat="1" applyFont="1" applyFill="1" applyBorder="1" applyAlignment="1">
      <alignment horizontal="left" vertical="top"/>
    </xf>
    <xf numFmtId="4" fontId="12" fillId="2" borderId="2" xfId="0" applyNumberFormat="1" applyFont="1" applyFill="1" applyBorder="1" applyAlignment="1">
      <alignment horizontal="right" vertical="top"/>
    </xf>
    <xf numFmtId="4" fontId="14" fillId="2" borderId="2" xfId="0" applyNumberFormat="1" applyFont="1" applyFill="1" applyBorder="1" applyAlignment="1">
      <alignment horizontal="right" vertical="top"/>
    </xf>
    <xf numFmtId="164" fontId="0" fillId="0" borderId="0" xfId="0" applyNumberFormat="1"/>
    <xf numFmtId="49" fontId="12" fillId="0" borderId="2" xfId="0" applyNumberFormat="1" applyFont="1" applyFill="1" applyBorder="1" applyAlignment="1">
      <alignment horizontal="left" vertical="top"/>
    </xf>
    <xf numFmtId="4" fontId="12" fillId="0" borderId="2" xfId="0" applyNumberFormat="1" applyFont="1" applyFill="1" applyBorder="1" applyAlignment="1">
      <alignment horizontal="right" vertical="top"/>
    </xf>
    <xf numFmtId="0" fontId="15" fillId="0" borderId="0" xfId="0" applyFont="1" applyFill="1"/>
    <xf numFmtId="4" fontId="15" fillId="0" borderId="0" xfId="2" applyNumberFormat="1" applyFont="1" applyFill="1"/>
    <xf numFmtId="49" fontId="12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/>
    </xf>
    <xf numFmtId="4" fontId="14" fillId="0" borderId="0" xfId="0" applyNumberFormat="1" applyFont="1" applyFill="1" applyBorder="1" applyAlignment="1">
      <alignment horizontal="right" vertical="top"/>
    </xf>
    <xf numFmtId="4" fontId="16" fillId="0" borderId="0" xfId="0" applyNumberFormat="1" applyFont="1" applyFill="1" applyBorder="1" applyAlignment="1">
      <alignment horizontal="right" vertical="top"/>
    </xf>
    <xf numFmtId="0" fontId="0" fillId="0" borderId="0" xfId="0" applyFill="1"/>
    <xf numFmtId="4" fontId="12" fillId="0" borderId="3" xfId="0" applyNumberFormat="1" applyFont="1" applyFill="1" applyBorder="1" applyAlignment="1">
      <alignment horizontal="right" vertical="top"/>
    </xf>
    <xf numFmtId="4" fontId="13" fillId="0" borderId="2" xfId="0" applyNumberFormat="1" applyFont="1" applyFill="1" applyBorder="1" applyAlignment="1">
      <alignment horizontal="right" vertical="top"/>
    </xf>
    <xf numFmtId="0" fontId="0" fillId="0" borderId="0" xfId="0" applyFont="1"/>
    <xf numFmtId="0" fontId="5" fillId="0" borderId="0" xfId="3" applyFill="1"/>
    <xf numFmtId="0" fontId="1" fillId="0" borderId="0" xfId="0" applyFont="1" applyFill="1"/>
    <xf numFmtId="164" fontId="0" fillId="0" borderId="0" xfId="0" applyNumberFormat="1" applyFill="1"/>
    <xf numFmtId="0" fontId="17" fillId="0" borderId="0" xfId="0" applyFont="1" applyFill="1"/>
    <xf numFmtId="0" fontId="17" fillId="0" borderId="0" xfId="3" applyFont="1" applyFill="1"/>
    <xf numFmtId="43" fontId="0" fillId="0" borderId="0" xfId="0" applyNumberFormat="1" applyFill="1"/>
    <xf numFmtId="164" fontId="1" fillId="0" borderId="0" xfId="0" applyNumberFormat="1" applyFont="1" applyFill="1"/>
    <xf numFmtId="43" fontId="1" fillId="0" borderId="0" xfId="0" applyNumberFormat="1" applyFont="1" applyFill="1"/>
    <xf numFmtId="164" fontId="7" fillId="0" borderId="0" xfId="1" applyNumberFormat="1" applyFont="1" applyFill="1" applyBorder="1"/>
    <xf numFmtId="4" fontId="10" fillId="0" borderId="0" xfId="0" applyNumberFormat="1" applyFont="1" applyFill="1"/>
    <xf numFmtId="0" fontId="11" fillId="0" borderId="0" xfId="3" applyFont="1" applyFill="1"/>
    <xf numFmtId="164" fontId="5" fillId="0" borderId="0" xfId="1" applyNumberFormat="1" applyFont="1" applyFill="1"/>
    <xf numFmtId="164" fontId="11" fillId="0" borderId="0" xfId="1" applyNumberFormat="1" applyFont="1" applyFill="1"/>
    <xf numFmtId="49" fontId="12" fillId="2" borderId="0" xfId="0" applyNumberFormat="1" applyFont="1" applyFill="1" applyBorder="1" applyAlignment="1">
      <alignment horizontal="left" vertical="top"/>
    </xf>
    <xf numFmtId="4" fontId="12" fillId="2" borderId="0" xfId="0" applyNumberFormat="1" applyFont="1" applyFill="1" applyBorder="1" applyAlignment="1">
      <alignment horizontal="right" vertical="top"/>
    </xf>
    <xf numFmtId="49" fontId="12" fillId="2" borderId="0" xfId="0" applyNumberFormat="1" applyFont="1" applyFill="1" applyBorder="1" applyAlignment="1">
      <alignment horizontal="right" vertical="top"/>
    </xf>
    <xf numFmtId="4" fontId="12" fillId="2" borderId="3" xfId="0" applyNumberFormat="1" applyFont="1" applyFill="1" applyBorder="1" applyAlignment="1">
      <alignment horizontal="right" vertical="top"/>
    </xf>
    <xf numFmtId="4" fontId="15" fillId="0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Balance General" xfId="3"/>
    <cellStyle name="Normal_Estado de resultado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52"/>
  <sheetViews>
    <sheetView topLeftCell="A28" workbookViewId="0">
      <selection activeCell="G13" sqref="G13"/>
    </sheetView>
  </sheetViews>
  <sheetFormatPr baseColWidth="10" defaultRowHeight="15" x14ac:dyDescent="0.25"/>
  <cols>
    <col min="1" max="1" width="27.5703125" customWidth="1"/>
    <col min="2" max="2" width="3.85546875" customWidth="1"/>
    <col min="3" max="3" width="13.85546875" customWidth="1"/>
    <col min="4" max="4" width="2.7109375" customWidth="1"/>
    <col min="5" max="5" width="26.5703125" customWidth="1"/>
    <col min="6" max="6" width="3.85546875" customWidth="1"/>
    <col min="7" max="7" width="14.28515625" customWidth="1"/>
    <col min="9" max="9" width="13.7109375" bestFit="1" customWidth="1"/>
    <col min="10" max="10" width="14.140625" bestFit="1" customWidth="1"/>
    <col min="11" max="11" width="12.7109375" bestFit="1" customWidth="1"/>
  </cols>
  <sheetData>
    <row r="6" spans="1:11" ht="15.75" x14ac:dyDescent="0.25">
      <c r="A6" s="55" t="s">
        <v>32</v>
      </c>
      <c r="B6" s="55"/>
      <c r="C6" s="55"/>
      <c r="D6" s="55"/>
      <c r="E6" s="55"/>
      <c r="F6" s="55"/>
      <c r="G6" s="55"/>
    </row>
    <row r="7" spans="1:11" x14ac:dyDescent="0.25">
      <c r="A7" s="54" t="s">
        <v>157</v>
      </c>
      <c r="B7" s="54"/>
      <c r="C7" s="54"/>
      <c r="D7" s="54"/>
      <c r="E7" s="54"/>
      <c r="F7" s="54"/>
      <c r="G7" s="54"/>
    </row>
    <row r="9" spans="1:11" x14ac:dyDescent="0.25">
      <c r="A9" s="2" t="s">
        <v>0</v>
      </c>
      <c r="C9" s="32"/>
      <c r="D9" s="32"/>
      <c r="E9" s="37" t="s">
        <v>14</v>
      </c>
      <c r="F9" s="32"/>
      <c r="G9" s="32"/>
    </row>
    <row r="10" spans="1:11" x14ac:dyDescent="0.25">
      <c r="A10" s="2" t="s">
        <v>1</v>
      </c>
      <c r="C10" s="32"/>
      <c r="D10" s="32"/>
      <c r="E10" s="32" t="s">
        <v>1</v>
      </c>
      <c r="F10" s="32"/>
      <c r="G10" s="32"/>
    </row>
    <row r="11" spans="1:11" x14ac:dyDescent="0.25">
      <c r="A11" s="35" t="s">
        <v>159</v>
      </c>
      <c r="C11" s="38">
        <f>331540.62-56477.12</f>
        <v>275063.5</v>
      </c>
      <c r="D11" s="32"/>
      <c r="E11" s="39" t="s">
        <v>37</v>
      </c>
      <c r="F11" s="11"/>
      <c r="G11" s="10">
        <v>2165930.15</v>
      </c>
    </row>
    <row r="12" spans="1:11" x14ac:dyDescent="0.25">
      <c r="A12" s="8" t="s">
        <v>34</v>
      </c>
      <c r="B12" s="9"/>
      <c r="C12" s="10">
        <f>36276.97+20200.15</f>
        <v>56477.120000000003</v>
      </c>
      <c r="D12" s="32"/>
      <c r="E12" s="40" t="s">
        <v>38</v>
      </c>
      <c r="F12" s="11"/>
      <c r="G12" s="10">
        <v>6985485.5999999996</v>
      </c>
      <c r="I12" s="23"/>
    </row>
    <row r="13" spans="1:11" x14ac:dyDescent="0.25">
      <c r="A13" s="8" t="s">
        <v>35</v>
      </c>
      <c r="B13" s="9"/>
      <c r="C13" s="10">
        <f>21930910.74-2299915.74</f>
        <v>19630995</v>
      </c>
      <c r="D13" s="32"/>
      <c r="E13" s="40" t="s">
        <v>39</v>
      </c>
      <c r="F13" s="11"/>
      <c r="G13" s="10">
        <f>93493.68+3061+51678</f>
        <v>148232.68</v>
      </c>
      <c r="I13" s="23"/>
    </row>
    <row r="14" spans="1:11" x14ac:dyDescent="0.25">
      <c r="A14" t="s">
        <v>53</v>
      </c>
      <c r="C14" s="10">
        <f>429190.76+20028-1.02</f>
        <v>449217.74</v>
      </c>
      <c r="D14" s="32"/>
      <c r="E14" s="40" t="s">
        <v>40</v>
      </c>
      <c r="F14" s="11"/>
      <c r="G14" s="10">
        <v>2707723.45</v>
      </c>
      <c r="I14" s="23"/>
      <c r="J14" s="1"/>
    </row>
    <row r="15" spans="1:11" x14ac:dyDescent="0.25">
      <c r="A15" s="8" t="s">
        <v>36</v>
      </c>
      <c r="B15" s="9"/>
      <c r="C15" s="10">
        <v>8140.87</v>
      </c>
      <c r="D15" s="32"/>
      <c r="E15" s="32"/>
      <c r="F15" s="32"/>
      <c r="G15" s="32"/>
      <c r="I15" s="23"/>
      <c r="K15" s="23"/>
    </row>
    <row r="16" spans="1:11" x14ac:dyDescent="0.25">
      <c r="A16" s="11" t="s">
        <v>152</v>
      </c>
      <c r="C16" s="10">
        <f>252299.64+36449.35</f>
        <v>288748.99</v>
      </c>
      <c r="D16" s="32"/>
      <c r="E16" s="11"/>
      <c r="F16" s="11"/>
      <c r="G16" s="10"/>
      <c r="I16" s="23"/>
      <c r="K16" s="23"/>
    </row>
    <row r="17" spans="1:11" x14ac:dyDescent="0.25">
      <c r="A17" s="11" t="s">
        <v>160</v>
      </c>
      <c r="B17" s="9"/>
      <c r="C17" s="12">
        <v>1553807.35</v>
      </c>
      <c r="D17" s="32"/>
      <c r="E17" s="32"/>
      <c r="F17" s="32"/>
      <c r="G17" s="41"/>
      <c r="I17" s="23"/>
      <c r="K17" s="23"/>
    </row>
    <row r="18" spans="1:11" x14ac:dyDescent="0.25">
      <c r="C18" s="41"/>
      <c r="D18" s="32"/>
      <c r="E18" s="32"/>
      <c r="F18" s="32"/>
      <c r="G18" s="41"/>
      <c r="I18" s="23"/>
    </row>
    <row r="19" spans="1:11" x14ac:dyDescent="0.25">
      <c r="A19" s="2" t="s">
        <v>2</v>
      </c>
      <c r="C19" s="42">
        <f>SUM(C11:C18)</f>
        <v>22262450.57</v>
      </c>
      <c r="D19" s="32"/>
      <c r="E19" s="37" t="s">
        <v>8</v>
      </c>
      <c r="F19" s="32"/>
      <c r="G19" s="43">
        <f>SUM(G11:G18)</f>
        <v>12007371.879999999</v>
      </c>
    </row>
    <row r="20" spans="1:11" x14ac:dyDescent="0.25">
      <c r="A20" s="2"/>
      <c r="C20" s="32"/>
      <c r="D20" s="32"/>
      <c r="E20" s="32"/>
      <c r="F20" s="32"/>
      <c r="G20" s="32"/>
    </row>
    <row r="21" spans="1:11" x14ac:dyDescent="0.25">
      <c r="A21" s="2" t="s">
        <v>3</v>
      </c>
      <c r="C21" s="32"/>
      <c r="D21" s="32"/>
      <c r="E21" s="37" t="s">
        <v>3</v>
      </c>
      <c r="F21" s="32"/>
      <c r="G21" s="32"/>
    </row>
    <row r="22" spans="1:11" x14ac:dyDescent="0.25">
      <c r="A22" s="16" t="s">
        <v>41</v>
      </c>
      <c r="C22" s="10">
        <v>9116928.2400000002</v>
      </c>
      <c r="D22" s="32"/>
      <c r="E22" s="39" t="s">
        <v>60</v>
      </c>
      <c r="F22" s="32"/>
      <c r="G22" s="44">
        <v>14000000</v>
      </c>
      <c r="I22" s="23"/>
    </row>
    <row r="23" spans="1:11" x14ac:dyDescent="0.25">
      <c r="A23" s="16" t="s">
        <v>42</v>
      </c>
      <c r="C23" s="10">
        <v>86429.46</v>
      </c>
      <c r="D23" s="32"/>
      <c r="E23" s="32"/>
      <c r="F23" s="32"/>
      <c r="G23" s="32"/>
    </row>
    <row r="24" spans="1:11" x14ac:dyDescent="0.25">
      <c r="A24" s="16" t="s">
        <v>43</v>
      </c>
      <c r="C24" s="10">
        <v>34974.379999999997</v>
      </c>
      <c r="D24" s="32"/>
      <c r="E24" s="32"/>
      <c r="F24" s="32"/>
      <c r="G24" s="32"/>
    </row>
    <row r="25" spans="1:11" x14ac:dyDescent="0.25">
      <c r="A25" s="16" t="s">
        <v>54</v>
      </c>
      <c r="C25" s="10">
        <f>8272.88+12921.12</f>
        <v>21194</v>
      </c>
      <c r="D25" s="32"/>
      <c r="E25" s="32"/>
      <c r="F25" s="32"/>
      <c r="G25" s="32"/>
    </row>
    <row r="26" spans="1:11" x14ac:dyDescent="0.25">
      <c r="A26" s="16" t="s">
        <v>55</v>
      </c>
      <c r="C26" s="10">
        <v>757448.28</v>
      </c>
      <c r="D26" s="32"/>
      <c r="E26" s="32"/>
      <c r="F26" s="32"/>
      <c r="G26" s="32"/>
    </row>
    <row r="27" spans="1:11" x14ac:dyDescent="0.25">
      <c r="A27" s="16" t="s">
        <v>56</v>
      </c>
      <c r="C27" s="45">
        <v>-16619.240000000002</v>
      </c>
      <c r="D27" s="32"/>
      <c r="E27" s="32"/>
      <c r="F27" s="32"/>
      <c r="G27" s="32"/>
      <c r="I27" s="23"/>
    </row>
    <row r="28" spans="1:11" x14ac:dyDescent="0.25">
      <c r="A28" s="16" t="s">
        <v>44</v>
      </c>
      <c r="C28" s="14">
        <v>-4627512.76</v>
      </c>
      <c r="D28" s="32"/>
      <c r="E28" s="32"/>
      <c r="F28" s="32"/>
      <c r="G28" s="32"/>
      <c r="I28" s="19"/>
    </row>
    <row r="29" spans="1:11" x14ac:dyDescent="0.25">
      <c r="A29" s="16" t="s">
        <v>57</v>
      </c>
      <c r="C29" s="14">
        <v>-327747.84000000003</v>
      </c>
      <c r="D29" s="32"/>
      <c r="E29" s="32"/>
      <c r="F29" s="32"/>
      <c r="G29" s="32"/>
      <c r="I29" s="23"/>
    </row>
    <row r="30" spans="1:11" x14ac:dyDescent="0.25">
      <c r="A30" s="16" t="s">
        <v>58</v>
      </c>
      <c r="C30" s="14">
        <v>-2748.83</v>
      </c>
      <c r="D30" s="32"/>
      <c r="E30" s="32"/>
      <c r="F30" s="32"/>
      <c r="G30" s="32"/>
      <c r="J30" s="23"/>
    </row>
    <row r="31" spans="1:11" x14ac:dyDescent="0.25">
      <c r="A31" s="16" t="s">
        <v>45</v>
      </c>
      <c r="C31" s="14">
        <v>-22478.27</v>
      </c>
      <c r="D31" s="32"/>
      <c r="E31" s="32"/>
      <c r="F31" s="32"/>
      <c r="G31" s="32"/>
      <c r="I31" s="1"/>
    </row>
    <row r="32" spans="1:11" x14ac:dyDescent="0.25">
      <c r="A32" s="2" t="s">
        <v>4</v>
      </c>
      <c r="C32" s="42">
        <f>SUM(C22:C31)</f>
        <v>5019867.4200000018</v>
      </c>
      <c r="D32" s="32"/>
      <c r="E32" s="37" t="s">
        <v>9</v>
      </c>
      <c r="F32" s="32"/>
      <c r="G32" s="43">
        <f>G19+G22</f>
        <v>26007371.879999999</v>
      </c>
    </row>
    <row r="33" spans="1:9" x14ac:dyDescent="0.25">
      <c r="A33" s="2"/>
      <c r="C33" s="32"/>
      <c r="D33" s="32"/>
      <c r="E33" s="37"/>
      <c r="F33" s="32"/>
      <c r="G33" s="32"/>
    </row>
    <row r="34" spans="1:9" x14ac:dyDescent="0.25">
      <c r="A34" s="2" t="s">
        <v>5</v>
      </c>
      <c r="C34" s="32"/>
      <c r="D34" s="32"/>
      <c r="E34" s="37" t="s">
        <v>10</v>
      </c>
      <c r="F34" s="32"/>
      <c r="G34" s="32"/>
    </row>
    <row r="35" spans="1:9" x14ac:dyDescent="0.25">
      <c r="A35" s="8" t="s">
        <v>154</v>
      </c>
      <c r="C35" s="44">
        <v>2919090.94</v>
      </c>
      <c r="D35" s="32"/>
      <c r="E35" s="46" t="s">
        <v>47</v>
      </c>
      <c r="F35" s="36"/>
      <c r="G35" s="47">
        <v>50000</v>
      </c>
    </row>
    <row r="36" spans="1:9" x14ac:dyDescent="0.25">
      <c r="A36" s="13" t="s">
        <v>46</v>
      </c>
      <c r="C36" s="12">
        <v>169950</v>
      </c>
      <c r="D36" s="32"/>
      <c r="E36" s="36" t="s">
        <v>48</v>
      </c>
      <c r="F36" s="36"/>
      <c r="G36" s="48">
        <f>1141689.93+1409277.97</f>
        <v>2550967.9</v>
      </c>
      <c r="I36" s="1"/>
    </row>
    <row r="37" spans="1:9" x14ac:dyDescent="0.25">
      <c r="C37" s="41"/>
      <c r="D37" s="32"/>
      <c r="E37" s="32" t="s">
        <v>11</v>
      </c>
      <c r="F37" s="32"/>
      <c r="G37" s="10">
        <f>'EDO RES'!C27</f>
        <v>1763019.1499999985</v>
      </c>
      <c r="I37" s="1"/>
    </row>
    <row r="38" spans="1:9" x14ac:dyDescent="0.25">
      <c r="C38" s="41"/>
      <c r="D38" s="32"/>
      <c r="E38" s="32"/>
      <c r="F38" s="32"/>
      <c r="G38" s="41"/>
    </row>
    <row r="39" spans="1:9" x14ac:dyDescent="0.25">
      <c r="A39" s="2" t="s">
        <v>6</v>
      </c>
      <c r="C39" s="42">
        <f>SUM(C35:C38)</f>
        <v>3089040.94</v>
      </c>
      <c r="D39" s="32"/>
      <c r="E39" s="37" t="s">
        <v>13</v>
      </c>
      <c r="F39" s="32"/>
      <c r="G39" s="42">
        <f>SUM(G35:G38)</f>
        <v>4363987.0499999989</v>
      </c>
    </row>
    <row r="40" spans="1:9" x14ac:dyDescent="0.25">
      <c r="A40" s="2"/>
      <c r="C40" s="37"/>
      <c r="D40" s="32"/>
      <c r="E40" s="37"/>
      <c r="F40" s="32"/>
      <c r="G40" s="43"/>
    </row>
    <row r="41" spans="1:9" x14ac:dyDescent="0.25">
      <c r="A41" s="2" t="s">
        <v>7</v>
      </c>
      <c r="C41" s="42">
        <f>C19+C32+C39</f>
        <v>30371358.930000003</v>
      </c>
      <c r="D41" s="32"/>
      <c r="E41" s="37" t="s">
        <v>12</v>
      </c>
      <c r="F41" s="32"/>
      <c r="G41" s="43">
        <f>G32+G39</f>
        <v>30371358.93</v>
      </c>
    </row>
    <row r="43" spans="1:9" x14ac:dyDescent="0.25">
      <c r="A43" s="4" t="s">
        <v>15</v>
      </c>
    </row>
    <row r="44" spans="1:9" x14ac:dyDescent="0.25">
      <c r="A44" s="4" t="s">
        <v>16</v>
      </c>
    </row>
    <row r="45" spans="1:9" x14ac:dyDescent="0.25">
      <c r="A45" s="4" t="s">
        <v>17</v>
      </c>
    </row>
    <row r="50" spans="1:5" x14ac:dyDescent="0.25">
      <c r="A50" t="s">
        <v>18</v>
      </c>
      <c r="E50" t="s">
        <v>61</v>
      </c>
    </row>
    <row r="51" spans="1:5" x14ac:dyDescent="0.25">
      <c r="A51" t="s">
        <v>19</v>
      </c>
      <c r="E51" t="s">
        <v>21</v>
      </c>
    </row>
    <row r="52" spans="1:5" x14ac:dyDescent="0.25">
      <c r="A52" t="s">
        <v>33</v>
      </c>
    </row>
  </sheetData>
  <mergeCells count="2">
    <mergeCell ref="A7:G7"/>
    <mergeCell ref="A6:G6"/>
  </mergeCells>
  <pageMargins left="0.59055118110236227" right="0.59055118110236227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6"/>
  <sheetViews>
    <sheetView workbookViewId="0">
      <selection activeCell="E25" sqref="E25"/>
    </sheetView>
  </sheetViews>
  <sheetFormatPr baseColWidth="10" defaultRowHeight="15" x14ac:dyDescent="0.25"/>
  <cols>
    <col min="1" max="1" width="41.85546875" customWidth="1"/>
    <col min="3" max="3" width="14" customWidth="1"/>
    <col min="5" max="5" width="12.7109375" bestFit="1" customWidth="1"/>
    <col min="6" max="6" width="13.7109375" bestFit="1" customWidth="1"/>
  </cols>
  <sheetData>
    <row r="6" spans="1:6" ht="15.75" x14ac:dyDescent="0.25">
      <c r="A6" s="55" t="s">
        <v>32</v>
      </c>
      <c r="B6" s="55"/>
      <c r="C6" s="55"/>
      <c r="D6" s="55"/>
      <c r="E6" s="55"/>
    </row>
    <row r="7" spans="1:6" x14ac:dyDescent="0.25">
      <c r="A7" s="54" t="s">
        <v>158</v>
      </c>
      <c r="B7" s="54"/>
      <c r="C7" s="54"/>
      <c r="D7" s="54"/>
      <c r="E7" s="54"/>
    </row>
    <row r="9" spans="1:6" x14ac:dyDescent="0.25">
      <c r="A9" t="s">
        <v>22</v>
      </c>
      <c r="C9" t="s">
        <v>31</v>
      </c>
      <c r="D9" s="5"/>
    </row>
    <row r="11" spans="1:6" x14ac:dyDescent="0.25">
      <c r="A11" t="s">
        <v>23</v>
      </c>
    </row>
    <row r="12" spans="1:6" x14ac:dyDescent="0.25">
      <c r="A12" s="17" t="s">
        <v>49</v>
      </c>
      <c r="C12" s="18">
        <v>5180455.2</v>
      </c>
      <c r="D12" s="6"/>
    </row>
    <row r="13" spans="1:6" x14ac:dyDescent="0.25">
      <c r="A13" s="17" t="s">
        <v>50</v>
      </c>
      <c r="C13" s="18">
        <f>48378395.9-21517322.9</f>
        <v>26861073</v>
      </c>
      <c r="D13" s="6"/>
    </row>
    <row r="14" spans="1:6" x14ac:dyDescent="0.25">
      <c r="A14" s="17" t="s">
        <v>59</v>
      </c>
      <c r="C14" s="18">
        <v>16336867.699999999</v>
      </c>
      <c r="D14" s="6"/>
    </row>
    <row r="15" spans="1:6" x14ac:dyDescent="0.25">
      <c r="A15" s="2" t="s">
        <v>24</v>
      </c>
      <c r="B15" s="2"/>
      <c r="C15" s="15">
        <f>SUM(C12:C14)</f>
        <v>48378395.899999999</v>
      </c>
      <c r="D15" s="7"/>
      <c r="E15" s="23"/>
      <c r="F15" s="23"/>
    </row>
    <row r="16" spans="1:6" x14ac:dyDescent="0.25">
      <c r="C16" s="1"/>
      <c r="D16" s="6"/>
    </row>
    <row r="17" spans="1:4" x14ac:dyDescent="0.25">
      <c r="A17" t="s">
        <v>52</v>
      </c>
      <c r="C17" s="18">
        <v>26844545.579999998</v>
      </c>
      <c r="D17" s="6"/>
    </row>
    <row r="18" spans="1:4" x14ac:dyDescent="0.25">
      <c r="A18" t="s">
        <v>51</v>
      </c>
      <c r="C18" s="18">
        <v>19667635</v>
      </c>
      <c r="D18" s="6"/>
    </row>
    <row r="19" spans="1:4" x14ac:dyDescent="0.25">
      <c r="A19" t="s">
        <v>25</v>
      </c>
      <c r="C19" s="1">
        <v>103196.17</v>
      </c>
      <c r="D19" s="6"/>
    </row>
    <row r="20" spans="1:4" x14ac:dyDescent="0.25">
      <c r="C20" s="1"/>
      <c r="D20" s="6"/>
    </row>
    <row r="21" spans="1:4" x14ac:dyDescent="0.25">
      <c r="A21" s="2" t="s">
        <v>26</v>
      </c>
      <c r="B21" s="2"/>
      <c r="C21" s="15">
        <f>SUM(C17:C20)</f>
        <v>46615376.75</v>
      </c>
      <c r="D21" s="7"/>
    </row>
    <row r="22" spans="1:4" x14ac:dyDescent="0.25">
      <c r="C22" s="1"/>
      <c r="D22" s="6"/>
    </row>
    <row r="23" spans="1:4" x14ac:dyDescent="0.25">
      <c r="A23" s="2" t="s">
        <v>27</v>
      </c>
      <c r="B23" s="2"/>
      <c r="C23" s="3">
        <f>C15-C21</f>
        <v>1763019.1499999985</v>
      </c>
      <c r="D23" s="7"/>
    </row>
    <row r="24" spans="1:4" x14ac:dyDescent="0.25">
      <c r="A24" t="s">
        <v>28</v>
      </c>
      <c r="C24" s="1">
        <v>0</v>
      </c>
      <c r="D24" s="6"/>
    </row>
    <row r="25" spans="1:4" x14ac:dyDescent="0.25">
      <c r="A25" t="s">
        <v>29</v>
      </c>
      <c r="C25" s="1">
        <v>0</v>
      </c>
      <c r="D25" s="6"/>
    </row>
    <row r="26" spans="1:4" x14ac:dyDescent="0.25">
      <c r="C26" s="1"/>
      <c r="D26" s="6"/>
    </row>
    <row r="27" spans="1:4" x14ac:dyDescent="0.25">
      <c r="A27" s="2" t="s">
        <v>30</v>
      </c>
      <c r="B27" s="2"/>
      <c r="C27" s="3">
        <f>C23</f>
        <v>1763019.1499999985</v>
      </c>
      <c r="D27" s="7"/>
    </row>
    <row r="36" spans="1:3" x14ac:dyDescent="0.25">
      <c r="A36" s="4" t="s">
        <v>15</v>
      </c>
    </row>
    <row r="37" spans="1:3" x14ac:dyDescent="0.25">
      <c r="A37" s="4" t="s">
        <v>16</v>
      </c>
    </row>
    <row r="38" spans="1:3" x14ac:dyDescent="0.25">
      <c r="A38" s="4" t="s">
        <v>17</v>
      </c>
    </row>
    <row r="44" spans="1:3" x14ac:dyDescent="0.25">
      <c r="A44" t="s">
        <v>18</v>
      </c>
      <c r="C44" t="s">
        <v>61</v>
      </c>
    </row>
    <row r="45" spans="1:3" x14ac:dyDescent="0.25">
      <c r="A45" t="s">
        <v>19</v>
      </c>
      <c r="C45" t="s">
        <v>21</v>
      </c>
    </row>
    <row r="46" spans="1:3" x14ac:dyDescent="0.25">
      <c r="A46" t="s">
        <v>33</v>
      </c>
    </row>
  </sheetData>
  <mergeCells count="2">
    <mergeCell ref="A7:E7"/>
    <mergeCell ref="A6:E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topLeftCell="A133" workbookViewId="0">
      <selection activeCell="A140" sqref="A140:XFD144"/>
    </sheetView>
  </sheetViews>
  <sheetFormatPr baseColWidth="10" defaultRowHeight="15" x14ac:dyDescent="0.25"/>
  <cols>
    <col min="1" max="1" width="40.7109375" customWidth="1"/>
    <col min="2" max="5" width="0" hidden="1" customWidth="1"/>
    <col min="6" max="6" width="12.7109375" bestFit="1" customWidth="1"/>
    <col min="8" max="9" width="11.7109375" bestFit="1" customWidth="1"/>
    <col min="10" max="10" width="13.7109375" customWidth="1"/>
    <col min="13" max="13" width="11.7109375" bestFit="1" customWidth="1"/>
    <col min="16" max="16" width="11.7109375" bestFit="1" customWidth="1"/>
  </cols>
  <sheetData>
    <row r="1" spans="1:9" x14ac:dyDescent="0.25">
      <c r="A1" s="54" t="s">
        <v>151</v>
      </c>
      <c r="B1" s="54"/>
      <c r="C1" s="54"/>
      <c r="D1" s="54"/>
      <c r="E1" s="54"/>
      <c r="F1" s="54"/>
      <c r="G1" s="54"/>
    </row>
    <row r="3" spans="1:9" x14ac:dyDescent="0.25">
      <c r="A3" s="20" t="s">
        <v>62</v>
      </c>
      <c r="B3" s="21">
        <v>4252.09</v>
      </c>
      <c r="C3" s="20" t="s">
        <v>63</v>
      </c>
      <c r="D3" s="21">
        <v>4453857.7</v>
      </c>
      <c r="E3" s="21">
        <v>4443961.1900000004</v>
      </c>
      <c r="G3" s="21">
        <f>SUM(F4:F5)</f>
        <v>56477.120000000003</v>
      </c>
    </row>
    <row r="4" spans="1:9" x14ac:dyDescent="0.25">
      <c r="A4" s="20" t="s">
        <v>64</v>
      </c>
      <c r="B4" s="21">
        <v>1252.1199999999999</v>
      </c>
      <c r="C4" s="20" t="s">
        <v>63</v>
      </c>
      <c r="D4" s="21">
        <v>4033838.52</v>
      </c>
      <c r="E4" s="21">
        <v>4028668.26</v>
      </c>
      <c r="F4" s="21">
        <v>36276.97</v>
      </c>
      <c r="G4" s="20" t="s">
        <v>63</v>
      </c>
    </row>
    <row r="5" spans="1:9" x14ac:dyDescent="0.25">
      <c r="A5" s="20" t="s">
        <v>65</v>
      </c>
      <c r="B5" s="21">
        <v>2999.97</v>
      </c>
      <c r="C5" s="20" t="s">
        <v>63</v>
      </c>
      <c r="D5" s="21">
        <v>420019.18</v>
      </c>
      <c r="E5" s="21">
        <v>415292.93</v>
      </c>
      <c r="F5" s="21">
        <v>20200.150000000001</v>
      </c>
      <c r="G5" s="20" t="s">
        <v>63</v>
      </c>
    </row>
    <row r="6" spans="1:9" x14ac:dyDescent="0.25">
      <c r="A6" s="20" t="s">
        <v>66</v>
      </c>
      <c r="B6" s="21">
        <v>8871116.9399999995</v>
      </c>
      <c r="C6" s="20" t="s">
        <v>63</v>
      </c>
      <c r="D6" s="21">
        <v>3209406.8</v>
      </c>
      <c r="E6" s="21">
        <v>4316106.43</v>
      </c>
      <c r="G6" s="21">
        <f>SUM(F7:F22)</f>
        <v>19630995</v>
      </c>
      <c r="I6" s="19"/>
    </row>
    <row r="7" spans="1:9" x14ac:dyDescent="0.25">
      <c r="A7" s="20" t="s">
        <v>161</v>
      </c>
      <c r="B7" s="21"/>
      <c r="C7" s="20"/>
      <c r="D7" s="21"/>
      <c r="E7" s="21"/>
      <c r="F7" s="21">
        <v>149848.79999999999</v>
      </c>
      <c r="G7" s="20" t="s">
        <v>63</v>
      </c>
    </row>
    <row r="8" spans="1:9" x14ac:dyDescent="0.25">
      <c r="A8" s="24" t="s">
        <v>162</v>
      </c>
      <c r="B8" s="25"/>
      <c r="C8" s="24"/>
      <c r="D8" s="25"/>
      <c r="E8" s="25"/>
      <c r="F8" s="25">
        <v>232000</v>
      </c>
      <c r="G8" s="20" t="s">
        <v>63</v>
      </c>
    </row>
    <row r="9" spans="1:9" x14ac:dyDescent="0.25">
      <c r="A9" s="24" t="s">
        <v>163</v>
      </c>
      <c r="B9" s="25"/>
      <c r="C9" s="24"/>
      <c r="D9" s="25"/>
      <c r="E9" s="25"/>
      <c r="F9" s="25">
        <v>876244.51</v>
      </c>
      <c r="G9" s="20" t="s">
        <v>63</v>
      </c>
    </row>
    <row r="10" spans="1:9" x14ac:dyDescent="0.25">
      <c r="A10" s="24" t="s">
        <v>164</v>
      </c>
      <c r="B10" s="25"/>
      <c r="C10" s="24"/>
      <c r="D10" s="25"/>
      <c r="E10" s="25"/>
      <c r="F10" s="25">
        <v>841918.25</v>
      </c>
      <c r="G10" s="20" t="s">
        <v>63</v>
      </c>
    </row>
    <row r="11" spans="1:9" x14ac:dyDescent="0.25">
      <c r="A11" s="24" t="s">
        <v>165</v>
      </c>
      <c r="B11" s="25"/>
      <c r="C11" s="24"/>
      <c r="D11" s="25"/>
      <c r="E11" s="25"/>
      <c r="F11" s="25">
        <f>1971855.46+96280+1971855.46+1971855.46+1971855.46+2129372.75</f>
        <v>10113074.59</v>
      </c>
      <c r="G11" s="20" t="s">
        <v>63</v>
      </c>
    </row>
    <row r="12" spans="1:9" x14ac:dyDescent="0.25">
      <c r="A12" s="24" t="s">
        <v>166</v>
      </c>
      <c r="B12" s="25"/>
      <c r="C12" s="24"/>
      <c r="D12" s="25"/>
      <c r="E12" s="25"/>
      <c r="F12" s="25">
        <v>106372</v>
      </c>
      <c r="G12" s="20" t="s">
        <v>63</v>
      </c>
    </row>
    <row r="13" spans="1:9" x14ac:dyDescent="0.25">
      <c r="A13" s="24" t="s">
        <v>167</v>
      </c>
      <c r="B13" s="25"/>
      <c r="C13" s="24"/>
      <c r="D13" s="25"/>
      <c r="E13" s="25"/>
      <c r="F13" s="25">
        <v>104106.52</v>
      </c>
      <c r="G13" s="20" t="s">
        <v>63</v>
      </c>
    </row>
    <row r="14" spans="1:9" x14ac:dyDescent="0.25">
      <c r="A14" s="24" t="s">
        <v>168</v>
      </c>
      <c r="B14" s="25"/>
      <c r="C14" s="24"/>
      <c r="D14" s="25"/>
      <c r="E14" s="25"/>
      <c r="F14" s="25">
        <v>196466.28</v>
      </c>
      <c r="G14" s="20" t="s">
        <v>63</v>
      </c>
    </row>
    <row r="15" spans="1:9" x14ac:dyDescent="0.25">
      <c r="A15" s="24" t="s">
        <v>169</v>
      </c>
      <c r="B15" s="25"/>
      <c r="C15" s="24"/>
      <c r="D15" s="25"/>
      <c r="E15" s="25"/>
      <c r="F15" s="25">
        <v>609171.68000000005</v>
      </c>
      <c r="G15" s="20" t="s">
        <v>63</v>
      </c>
    </row>
    <row r="16" spans="1:9" x14ac:dyDescent="0.25">
      <c r="A16" s="24" t="s">
        <v>170</v>
      </c>
      <c r="B16" s="25"/>
      <c r="C16" s="24"/>
      <c r="D16" s="25"/>
      <c r="E16" s="25"/>
      <c r="F16" s="25">
        <v>401360</v>
      </c>
      <c r="G16" s="20" t="s">
        <v>63</v>
      </c>
    </row>
    <row r="17" spans="1:10" x14ac:dyDescent="0.25">
      <c r="A17" s="26" t="s">
        <v>171</v>
      </c>
      <c r="B17" s="25"/>
      <c r="C17" s="24"/>
      <c r="D17" s="25"/>
      <c r="E17" s="25"/>
      <c r="F17" s="27">
        <v>74802.600000000006</v>
      </c>
      <c r="G17" s="20"/>
    </row>
    <row r="18" spans="1:10" x14ac:dyDescent="0.25">
      <c r="A18" s="26" t="s">
        <v>172</v>
      </c>
      <c r="B18" s="25"/>
      <c r="C18" s="24"/>
      <c r="D18" s="25"/>
      <c r="E18" s="25"/>
      <c r="F18" s="27">
        <v>71634.64</v>
      </c>
      <c r="G18" s="20"/>
    </row>
    <row r="19" spans="1:10" x14ac:dyDescent="0.25">
      <c r="A19" s="26" t="s">
        <v>173</v>
      </c>
      <c r="B19" s="25"/>
      <c r="C19" s="24"/>
      <c r="D19" s="25"/>
      <c r="E19" s="25"/>
      <c r="F19" s="27">
        <v>97092</v>
      </c>
      <c r="G19" s="20"/>
    </row>
    <row r="20" spans="1:10" x14ac:dyDescent="0.25">
      <c r="A20" s="26" t="s">
        <v>174</v>
      </c>
      <c r="B20" s="25"/>
      <c r="C20" s="24"/>
      <c r="D20" s="25"/>
      <c r="E20" s="25"/>
      <c r="F20" s="27">
        <f>17748+68324+514+9274.2+41760</f>
        <v>137620.20000000001</v>
      </c>
      <c r="G20" s="20"/>
    </row>
    <row r="21" spans="1:10" x14ac:dyDescent="0.25">
      <c r="A21" s="26" t="s">
        <v>175</v>
      </c>
      <c r="B21" s="25"/>
      <c r="C21" s="24"/>
      <c r="D21" s="25"/>
      <c r="E21" s="25"/>
      <c r="F21" s="27">
        <f>38280+33002+0.93</f>
        <v>71282.929999999993</v>
      </c>
      <c r="G21" s="20"/>
    </row>
    <row r="22" spans="1:10" x14ac:dyDescent="0.25">
      <c r="A22" s="26" t="s">
        <v>176</v>
      </c>
      <c r="B22" s="25"/>
      <c r="C22" s="24"/>
      <c r="D22" s="25"/>
      <c r="E22" s="25"/>
      <c r="F22" s="27">
        <v>5548000</v>
      </c>
      <c r="G22" s="20"/>
    </row>
    <row r="23" spans="1:10" x14ac:dyDescent="0.25">
      <c r="A23" s="20" t="s">
        <v>68</v>
      </c>
      <c r="B23" s="21">
        <v>176334.34</v>
      </c>
      <c r="C23" s="20" t="s">
        <v>63</v>
      </c>
      <c r="D23" s="21">
        <v>23600</v>
      </c>
      <c r="E23" s="21">
        <v>3526.36</v>
      </c>
      <c r="G23" s="21">
        <f>SUM(F24:F25)</f>
        <v>449217.74</v>
      </c>
      <c r="I23" s="19"/>
    </row>
    <row r="24" spans="1:10" x14ac:dyDescent="0.25">
      <c r="A24" s="20" t="s">
        <v>69</v>
      </c>
      <c r="B24" s="21">
        <v>14990.29</v>
      </c>
      <c r="C24" s="20" t="s">
        <v>63</v>
      </c>
      <c r="D24" s="21">
        <v>0</v>
      </c>
      <c r="E24" s="21">
        <v>0</v>
      </c>
      <c r="F24" s="21">
        <v>29217.74</v>
      </c>
      <c r="G24" s="20" t="s">
        <v>63</v>
      </c>
    </row>
    <row r="25" spans="1:10" x14ac:dyDescent="0.25">
      <c r="A25" s="20" t="s">
        <v>70</v>
      </c>
      <c r="B25" s="21">
        <v>155819.54</v>
      </c>
      <c r="C25" s="20" t="s">
        <v>63</v>
      </c>
      <c r="D25" s="21">
        <v>23600</v>
      </c>
      <c r="E25" s="21">
        <v>0</v>
      </c>
      <c r="F25" s="21">
        <v>420000</v>
      </c>
      <c r="G25" s="20" t="s">
        <v>63</v>
      </c>
    </row>
    <row r="26" spans="1:10" x14ac:dyDescent="0.25">
      <c r="A26" s="49" t="s">
        <v>177</v>
      </c>
      <c r="B26" s="50"/>
      <c r="C26" s="49"/>
      <c r="D26" s="50"/>
      <c r="E26" s="50"/>
      <c r="F26" s="50"/>
      <c r="G26" s="51" t="s">
        <v>182</v>
      </c>
      <c r="I26" s="19"/>
      <c r="J26" s="19"/>
    </row>
    <row r="27" spans="1:10" x14ac:dyDescent="0.25">
      <c r="A27" s="49" t="s">
        <v>178</v>
      </c>
      <c r="B27" s="50"/>
      <c r="C27" s="49"/>
      <c r="D27" s="50"/>
      <c r="E27" s="50"/>
      <c r="F27" s="50">
        <v>535700</v>
      </c>
      <c r="G27" s="49"/>
    </row>
    <row r="28" spans="1:10" x14ac:dyDescent="0.25">
      <c r="A28" s="49" t="s">
        <v>179</v>
      </c>
      <c r="B28" s="50"/>
      <c r="C28" s="49"/>
      <c r="D28" s="50"/>
      <c r="E28" s="50"/>
      <c r="F28" s="50">
        <v>350000</v>
      </c>
      <c r="G28" s="49"/>
    </row>
    <row r="29" spans="1:10" x14ac:dyDescent="0.25">
      <c r="A29" s="49" t="s">
        <v>180</v>
      </c>
      <c r="B29" s="50"/>
      <c r="C29" s="49"/>
      <c r="D29" s="50"/>
      <c r="E29" s="50"/>
      <c r="F29" s="50">
        <v>136578.35</v>
      </c>
      <c r="G29" s="49"/>
    </row>
    <row r="30" spans="1:10" x14ac:dyDescent="0.25">
      <c r="A30" s="49" t="s">
        <v>181</v>
      </c>
      <c r="B30" s="50"/>
      <c r="C30" s="49"/>
      <c r="D30" s="50"/>
      <c r="E30" s="50"/>
      <c r="F30" s="50">
        <v>531529</v>
      </c>
      <c r="G30" s="49"/>
    </row>
    <row r="31" spans="1:10" x14ac:dyDescent="0.25">
      <c r="A31" s="20" t="s">
        <v>73</v>
      </c>
      <c r="B31" s="21">
        <v>5882469.8300000001</v>
      </c>
      <c r="C31" s="20" t="s">
        <v>63</v>
      </c>
      <c r="D31" s="21">
        <v>1125819.72</v>
      </c>
      <c r="E31" s="21">
        <v>0</v>
      </c>
      <c r="G31" s="21">
        <v>9116928.2400000002</v>
      </c>
      <c r="H31" s="19"/>
    </row>
    <row r="32" spans="1:10" x14ac:dyDescent="0.25">
      <c r="A32" s="20" t="s">
        <v>74</v>
      </c>
      <c r="B32" s="21">
        <v>169917</v>
      </c>
      <c r="C32" s="20" t="s">
        <v>63</v>
      </c>
      <c r="D32" s="21">
        <v>0</v>
      </c>
      <c r="E32" s="21">
        <v>0</v>
      </c>
      <c r="F32" s="21">
        <v>169917</v>
      </c>
      <c r="G32" s="20" t="s">
        <v>63</v>
      </c>
    </row>
    <row r="33" spans="1:7" x14ac:dyDescent="0.25">
      <c r="A33" s="20" t="s">
        <v>75</v>
      </c>
      <c r="B33" s="21">
        <v>56444</v>
      </c>
      <c r="C33" s="20" t="s">
        <v>63</v>
      </c>
      <c r="D33" s="21">
        <v>0</v>
      </c>
      <c r="E33" s="21">
        <v>0</v>
      </c>
      <c r="F33" s="21">
        <v>56444</v>
      </c>
      <c r="G33" s="20" t="s">
        <v>63</v>
      </c>
    </row>
    <row r="34" spans="1:7" x14ac:dyDescent="0.25">
      <c r="A34" s="20" t="s">
        <v>76</v>
      </c>
      <c r="B34" s="21">
        <v>188148</v>
      </c>
      <c r="C34" s="20" t="s">
        <v>63</v>
      </c>
      <c r="D34" s="21">
        <v>0</v>
      </c>
      <c r="E34" s="21">
        <v>0</v>
      </c>
      <c r="F34" s="21">
        <v>188148</v>
      </c>
      <c r="G34" s="20" t="s">
        <v>63</v>
      </c>
    </row>
    <row r="35" spans="1:7" x14ac:dyDescent="0.25">
      <c r="A35" s="20" t="s">
        <v>77</v>
      </c>
      <c r="B35" s="21">
        <v>18815</v>
      </c>
      <c r="C35" s="20" t="s">
        <v>63</v>
      </c>
      <c r="D35" s="21">
        <v>0</v>
      </c>
      <c r="E35" s="21">
        <v>0</v>
      </c>
      <c r="F35" s="21">
        <v>18815</v>
      </c>
      <c r="G35" s="20" t="s">
        <v>63</v>
      </c>
    </row>
    <row r="36" spans="1:7" x14ac:dyDescent="0.25">
      <c r="A36" s="20" t="s">
        <v>78</v>
      </c>
      <c r="B36" s="21">
        <v>1140000</v>
      </c>
      <c r="C36" s="20" t="s">
        <v>63</v>
      </c>
      <c r="D36" s="21">
        <v>0</v>
      </c>
      <c r="E36" s="21">
        <v>0</v>
      </c>
      <c r="F36" s="21">
        <v>1140000</v>
      </c>
      <c r="G36" s="20" t="s">
        <v>63</v>
      </c>
    </row>
    <row r="37" spans="1:7" x14ac:dyDescent="0.25">
      <c r="A37" s="20" t="s">
        <v>79</v>
      </c>
      <c r="B37" s="21">
        <v>475000</v>
      </c>
      <c r="C37" s="20" t="s">
        <v>63</v>
      </c>
      <c r="D37" s="21">
        <v>0</v>
      </c>
      <c r="E37" s="21">
        <v>0</v>
      </c>
      <c r="F37" s="21">
        <v>475000</v>
      </c>
      <c r="G37" s="20" t="s">
        <v>63</v>
      </c>
    </row>
    <row r="38" spans="1:7" x14ac:dyDescent="0.25">
      <c r="A38" s="20" t="s">
        <v>80</v>
      </c>
      <c r="B38" s="21">
        <v>15817</v>
      </c>
      <c r="C38" s="20" t="s">
        <v>63</v>
      </c>
      <c r="D38" s="21">
        <v>0</v>
      </c>
      <c r="E38" s="21">
        <v>0</v>
      </c>
      <c r="F38" s="21">
        <v>15817</v>
      </c>
      <c r="G38" s="20" t="s">
        <v>63</v>
      </c>
    </row>
    <row r="39" spans="1:7" x14ac:dyDescent="0.25">
      <c r="A39" s="20" t="s">
        <v>81</v>
      </c>
      <c r="B39" s="21">
        <v>47500</v>
      </c>
      <c r="C39" s="20" t="s">
        <v>63</v>
      </c>
      <c r="D39" s="21">
        <v>0</v>
      </c>
      <c r="E39" s="21">
        <v>0</v>
      </c>
      <c r="F39" s="21">
        <v>47500</v>
      </c>
      <c r="G39" s="20" t="s">
        <v>63</v>
      </c>
    </row>
    <row r="40" spans="1:7" x14ac:dyDescent="0.25">
      <c r="A40" s="20" t="s">
        <v>82</v>
      </c>
      <c r="B40" s="21">
        <v>44800</v>
      </c>
      <c r="C40" s="20" t="s">
        <v>63</v>
      </c>
      <c r="D40" s="21">
        <v>0</v>
      </c>
      <c r="E40" s="21">
        <v>0</v>
      </c>
      <c r="F40" s="21">
        <v>44800</v>
      </c>
      <c r="G40" s="20" t="s">
        <v>63</v>
      </c>
    </row>
    <row r="41" spans="1:7" x14ac:dyDescent="0.25">
      <c r="A41" s="20" t="s">
        <v>83</v>
      </c>
      <c r="B41" s="21">
        <v>180000</v>
      </c>
      <c r="C41" s="20" t="s">
        <v>63</v>
      </c>
      <c r="D41" s="21">
        <v>0</v>
      </c>
      <c r="E41" s="21">
        <v>0</v>
      </c>
      <c r="F41" s="21">
        <v>180000</v>
      </c>
      <c r="G41" s="20" t="s">
        <v>63</v>
      </c>
    </row>
    <row r="42" spans="1:7" x14ac:dyDescent="0.25">
      <c r="A42" s="20" t="s">
        <v>84</v>
      </c>
      <c r="B42" s="21">
        <v>7881.25</v>
      </c>
      <c r="C42" s="20" t="s">
        <v>63</v>
      </c>
      <c r="D42" s="21">
        <v>0</v>
      </c>
      <c r="E42" s="21">
        <v>0</v>
      </c>
      <c r="F42" s="21">
        <v>7881.25</v>
      </c>
      <c r="G42" s="20" t="s">
        <v>63</v>
      </c>
    </row>
    <row r="43" spans="1:7" x14ac:dyDescent="0.25">
      <c r="A43" s="20" t="s">
        <v>85</v>
      </c>
      <c r="B43" s="21">
        <v>28536.21</v>
      </c>
      <c r="C43" s="20" t="s">
        <v>63</v>
      </c>
      <c r="D43" s="21">
        <v>0</v>
      </c>
      <c r="E43" s="21">
        <v>0</v>
      </c>
      <c r="F43" s="21">
        <v>28536.21</v>
      </c>
      <c r="G43" s="20" t="s">
        <v>63</v>
      </c>
    </row>
    <row r="44" spans="1:7" x14ac:dyDescent="0.25">
      <c r="A44" s="20" t="s">
        <v>86</v>
      </c>
      <c r="B44" s="21">
        <v>13900</v>
      </c>
      <c r="C44" s="20" t="s">
        <v>63</v>
      </c>
      <c r="D44" s="21">
        <v>0</v>
      </c>
      <c r="E44" s="21">
        <v>0</v>
      </c>
      <c r="F44" s="21">
        <v>13900</v>
      </c>
      <c r="G44" s="20" t="s">
        <v>63</v>
      </c>
    </row>
    <row r="45" spans="1:7" x14ac:dyDescent="0.25">
      <c r="A45" s="20" t="s">
        <v>87</v>
      </c>
      <c r="B45" s="21">
        <v>10993</v>
      </c>
      <c r="C45" s="20" t="s">
        <v>63</v>
      </c>
      <c r="D45" s="21">
        <v>0</v>
      </c>
      <c r="E45" s="21">
        <v>0</v>
      </c>
      <c r="F45" s="21">
        <v>10993</v>
      </c>
      <c r="G45" s="20" t="s">
        <v>63</v>
      </c>
    </row>
    <row r="46" spans="1:7" x14ac:dyDescent="0.25">
      <c r="A46" s="20" t="s">
        <v>88</v>
      </c>
      <c r="B46" s="21">
        <v>9670</v>
      </c>
      <c r="C46" s="20" t="s">
        <v>63</v>
      </c>
      <c r="D46" s="21">
        <v>0</v>
      </c>
      <c r="E46" s="21">
        <v>0</v>
      </c>
      <c r="F46" s="21">
        <v>9670</v>
      </c>
      <c r="G46" s="20" t="s">
        <v>63</v>
      </c>
    </row>
    <row r="47" spans="1:7" x14ac:dyDescent="0.25">
      <c r="A47" s="20" t="s">
        <v>89</v>
      </c>
      <c r="B47" s="21">
        <v>384010</v>
      </c>
      <c r="C47" s="20" t="s">
        <v>63</v>
      </c>
      <c r="D47" s="21">
        <v>0</v>
      </c>
      <c r="E47" s="21">
        <v>0</v>
      </c>
      <c r="F47" s="21">
        <v>384010</v>
      </c>
      <c r="G47" s="20" t="s">
        <v>63</v>
      </c>
    </row>
    <row r="48" spans="1:7" x14ac:dyDescent="0.25">
      <c r="A48" s="20" t="s">
        <v>90</v>
      </c>
      <c r="B48" s="21">
        <v>113919</v>
      </c>
      <c r="C48" s="20" t="s">
        <v>63</v>
      </c>
      <c r="D48" s="21">
        <v>0</v>
      </c>
      <c r="E48" s="21">
        <v>0</v>
      </c>
      <c r="F48" s="21">
        <v>113919</v>
      </c>
      <c r="G48" s="20" t="s">
        <v>63</v>
      </c>
    </row>
    <row r="49" spans="1:7" x14ac:dyDescent="0.25">
      <c r="A49" s="20" t="s">
        <v>91</v>
      </c>
      <c r="B49" s="21">
        <v>43380</v>
      </c>
      <c r="C49" s="20" t="s">
        <v>63</v>
      </c>
      <c r="D49" s="21">
        <v>0</v>
      </c>
      <c r="E49" s="21">
        <v>0</v>
      </c>
      <c r="F49" s="21">
        <v>43380</v>
      </c>
      <c r="G49" s="20" t="s">
        <v>63</v>
      </c>
    </row>
    <row r="50" spans="1:7" x14ac:dyDescent="0.25">
      <c r="A50" s="20" t="s">
        <v>92</v>
      </c>
      <c r="B50" s="21">
        <v>630300</v>
      </c>
      <c r="C50" s="20" t="s">
        <v>63</v>
      </c>
      <c r="D50" s="21">
        <v>0</v>
      </c>
      <c r="E50" s="21">
        <v>0</v>
      </c>
      <c r="F50" s="21">
        <v>630300</v>
      </c>
      <c r="G50" s="20" t="s">
        <v>63</v>
      </c>
    </row>
    <row r="51" spans="1:7" x14ac:dyDescent="0.25">
      <c r="A51" s="20" t="s">
        <v>93</v>
      </c>
      <c r="B51" s="21">
        <v>630300</v>
      </c>
      <c r="C51" s="20" t="s">
        <v>63</v>
      </c>
      <c r="D51" s="21">
        <v>0</v>
      </c>
      <c r="E51" s="21">
        <v>0</v>
      </c>
      <c r="F51" s="21">
        <v>630300</v>
      </c>
      <c r="G51" s="20" t="s">
        <v>63</v>
      </c>
    </row>
    <row r="52" spans="1:7" x14ac:dyDescent="0.25">
      <c r="A52" s="20" t="s">
        <v>94</v>
      </c>
      <c r="B52" s="21">
        <v>4200</v>
      </c>
      <c r="C52" s="20" t="s">
        <v>63</v>
      </c>
      <c r="D52" s="21">
        <v>0</v>
      </c>
      <c r="E52" s="21">
        <v>0</v>
      </c>
      <c r="F52" s="21">
        <v>4200</v>
      </c>
      <c r="G52" s="20" t="s">
        <v>63</v>
      </c>
    </row>
    <row r="53" spans="1:7" x14ac:dyDescent="0.25">
      <c r="A53" s="20" t="s">
        <v>95</v>
      </c>
      <c r="B53" s="21">
        <v>113110.95</v>
      </c>
      <c r="C53" s="20" t="s">
        <v>63</v>
      </c>
      <c r="D53" s="21">
        <v>0</v>
      </c>
      <c r="E53" s="21">
        <v>0</v>
      </c>
      <c r="F53" s="21">
        <v>113110.95</v>
      </c>
      <c r="G53" s="20" t="s">
        <v>63</v>
      </c>
    </row>
    <row r="54" spans="1:7" x14ac:dyDescent="0.25">
      <c r="A54" s="20" t="s">
        <v>96</v>
      </c>
      <c r="B54" s="21">
        <v>1343598.59</v>
      </c>
      <c r="C54" s="20" t="s">
        <v>63</v>
      </c>
      <c r="D54" s="21">
        <v>0</v>
      </c>
      <c r="E54" s="21">
        <v>0</v>
      </c>
      <c r="F54" s="21">
        <v>1343598.59</v>
      </c>
      <c r="G54" s="20" t="s">
        <v>63</v>
      </c>
    </row>
    <row r="55" spans="1:7" x14ac:dyDescent="0.25">
      <c r="A55" s="20" t="s">
        <v>97</v>
      </c>
      <c r="B55" s="21">
        <v>6660</v>
      </c>
      <c r="C55" s="20" t="s">
        <v>63</v>
      </c>
      <c r="D55" s="21">
        <v>0</v>
      </c>
      <c r="E55" s="21">
        <v>0</v>
      </c>
      <c r="F55" s="21">
        <v>6660</v>
      </c>
      <c r="G55" s="20" t="s">
        <v>63</v>
      </c>
    </row>
    <row r="56" spans="1:7" x14ac:dyDescent="0.25">
      <c r="A56" s="20" t="s">
        <v>98</v>
      </c>
      <c r="B56" s="21">
        <v>3984.6</v>
      </c>
      <c r="C56" s="20" t="s">
        <v>63</v>
      </c>
      <c r="D56" s="21">
        <v>0</v>
      </c>
      <c r="E56" s="21">
        <v>0</v>
      </c>
      <c r="F56" s="21">
        <v>3984.6</v>
      </c>
      <c r="G56" s="20" t="s">
        <v>63</v>
      </c>
    </row>
    <row r="57" spans="1:7" x14ac:dyDescent="0.25">
      <c r="A57" s="20" t="s">
        <v>99</v>
      </c>
      <c r="B57" s="21">
        <v>51724.14</v>
      </c>
      <c r="C57" s="20" t="s">
        <v>63</v>
      </c>
      <c r="D57" s="21">
        <v>0</v>
      </c>
      <c r="E57" s="21">
        <v>0</v>
      </c>
      <c r="F57" s="21">
        <v>51724.14</v>
      </c>
      <c r="G57" s="20" t="s">
        <v>63</v>
      </c>
    </row>
    <row r="58" spans="1:7" x14ac:dyDescent="0.25">
      <c r="A58" s="20" t="s">
        <v>100</v>
      </c>
      <c r="B58" s="21">
        <v>144711.21</v>
      </c>
      <c r="C58" s="20" t="s">
        <v>63</v>
      </c>
      <c r="D58" s="21">
        <v>0</v>
      </c>
      <c r="E58" s="21">
        <v>0</v>
      </c>
      <c r="F58" s="21">
        <v>144711.21</v>
      </c>
      <c r="G58" s="20" t="s">
        <v>63</v>
      </c>
    </row>
    <row r="59" spans="1:7" x14ac:dyDescent="0.25">
      <c r="A59" s="20" t="s">
        <v>101</v>
      </c>
      <c r="B59" s="21">
        <v>5149.88</v>
      </c>
      <c r="C59" s="20" t="s">
        <v>63</v>
      </c>
      <c r="D59" s="21">
        <v>0</v>
      </c>
      <c r="E59" s="21">
        <v>0</v>
      </c>
      <c r="F59" s="21">
        <v>5149.88</v>
      </c>
      <c r="G59" s="20" t="s">
        <v>63</v>
      </c>
    </row>
    <row r="60" spans="1:7" x14ac:dyDescent="0.25">
      <c r="A60" s="20" t="s">
        <v>102</v>
      </c>
      <c r="B60" s="21">
        <v>0</v>
      </c>
      <c r="C60" s="20" t="s">
        <v>63</v>
      </c>
      <c r="D60" s="21">
        <v>485900</v>
      </c>
      <c r="E60" s="21">
        <v>0</v>
      </c>
      <c r="F60" s="21">
        <v>485900</v>
      </c>
      <c r="G60" s="20" t="s">
        <v>63</v>
      </c>
    </row>
    <row r="61" spans="1:7" x14ac:dyDescent="0.25">
      <c r="A61" s="20" t="s">
        <v>103</v>
      </c>
      <c r="B61" s="21">
        <v>0</v>
      </c>
      <c r="C61" s="20" t="s">
        <v>63</v>
      </c>
      <c r="D61" s="21">
        <v>639919.72</v>
      </c>
      <c r="E61" s="21">
        <v>0</v>
      </c>
      <c r="F61" s="21">
        <v>639919.72</v>
      </c>
      <c r="G61" s="20" t="s">
        <v>63</v>
      </c>
    </row>
    <row r="62" spans="1:7" x14ac:dyDescent="0.25">
      <c r="A62" s="20" t="s">
        <v>183</v>
      </c>
      <c r="B62" s="21"/>
      <c r="C62" s="20"/>
      <c r="D62" s="21"/>
      <c r="E62" s="21"/>
      <c r="F62" s="50">
        <v>8623</v>
      </c>
      <c r="G62" s="20"/>
    </row>
    <row r="63" spans="1:7" x14ac:dyDescent="0.25">
      <c r="A63" s="20" t="s">
        <v>184</v>
      </c>
      <c r="B63" s="21"/>
      <c r="C63" s="20"/>
      <c r="D63" s="21"/>
      <c r="E63" s="21"/>
      <c r="F63" s="50">
        <v>240000</v>
      </c>
      <c r="G63" s="20"/>
    </row>
    <row r="64" spans="1:7" x14ac:dyDescent="0.25">
      <c r="A64" s="20" t="s">
        <v>185</v>
      </c>
      <c r="B64" s="21"/>
      <c r="C64" s="20"/>
      <c r="D64" s="21"/>
      <c r="E64" s="21"/>
      <c r="F64" s="50">
        <v>1350000</v>
      </c>
      <c r="G64" s="20"/>
    </row>
    <row r="65" spans="1:7" x14ac:dyDescent="0.25">
      <c r="A65" s="20" t="s">
        <v>186</v>
      </c>
      <c r="B65" s="21"/>
      <c r="C65" s="20"/>
      <c r="D65" s="21"/>
      <c r="E65" s="21"/>
      <c r="F65" s="50">
        <v>9395.69</v>
      </c>
      <c r="G65" s="20"/>
    </row>
    <row r="66" spans="1:7" x14ac:dyDescent="0.25">
      <c r="A66" s="20" t="s">
        <v>187</v>
      </c>
      <c r="B66" s="21"/>
      <c r="C66" s="20"/>
      <c r="D66" s="21"/>
      <c r="E66" s="21"/>
      <c r="F66" s="50">
        <v>500620</v>
      </c>
      <c r="G66" s="20"/>
    </row>
    <row r="67" spans="1:7" x14ac:dyDescent="0.25">
      <c r="A67" s="20" t="s">
        <v>104</v>
      </c>
      <c r="B67" s="21">
        <v>71965.67</v>
      </c>
      <c r="C67" s="20" t="s">
        <v>63</v>
      </c>
      <c r="D67" s="21">
        <v>0</v>
      </c>
      <c r="E67" s="21">
        <v>0</v>
      </c>
      <c r="G67" s="21">
        <v>86429.46</v>
      </c>
    </row>
    <row r="68" spans="1:7" x14ac:dyDescent="0.25">
      <c r="A68" s="20" t="s">
        <v>105</v>
      </c>
      <c r="B68" s="21">
        <v>2240.52</v>
      </c>
      <c r="C68" s="20" t="s">
        <v>63</v>
      </c>
      <c r="D68" s="21">
        <v>0</v>
      </c>
      <c r="E68" s="21">
        <v>0</v>
      </c>
      <c r="F68" s="21">
        <v>2240.52</v>
      </c>
      <c r="G68" s="20" t="s">
        <v>63</v>
      </c>
    </row>
    <row r="69" spans="1:7" x14ac:dyDescent="0.25">
      <c r="A69" s="20" t="s">
        <v>106</v>
      </c>
      <c r="B69" s="21">
        <v>2318.9699999999998</v>
      </c>
      <c r="C69" s="20" t="s">
        <v>63</v>
      </c>
      <c r="D69" s="21">
        <v>0</v>
      </c>
      <c r="E69" s="21">
        <v>0</v>
      </c>
      <c r="F69" s="21">
        <v>2318.9699999999998</v>
      </c>
      <c r="G69" s="20" t="s">
        <v>63</v>
      </c>
    </row>
    <row r="70" spans="1:7" x14ac:dyDescent="0.25">
      <c r="A70" s="20" t="s">
        <v>107</v>
      </c>
      <c r="B70" s="21">
        <v>1887.93</v>
      </c>
      <c r="C70" s="20" t="s">
        <v>63</v>
      </c>
      <c r="D70" s="21">
        <v>0</v>
      </c>
      <c r="E70" s="21">
        <v>0</v>
      </c>
      <c r="F70" s="21">
        <v>1887.93</v>
      </c>
      <c r="G70" s="20" t="s">
        <v>63</v>
      </c>
    </row>
    <row r="71" spans="1:7" x14ac:dyDescent="0.25">
      <c r="A71" s="20" t="s">
        <v>108</v>
      </c>
      <c r="B71" s="21">
        <v>404.31</v>
      </c>
      <c r="C71" s="20" t="s">
        <v>63</v>
      </c>
      <c r="D71" s="21">
        <v>0</v>
      </c>
      <c r="E71" s="21">
        <v>0</v>
      </c>
      <c r="F71" s="21">
        <v>404.31</v>
      </c>
      <c r="G71" s="20" t="s">
        <v>63</v>
      </c>
    </row>
    <row r="72" spans="1:7" x14ac:dyDescent="0.25">
      <c r="A72" s="20" t="s">
        <v>109</v>
      </c>
      <c r="B72" s="21">
        <v>3964.66</v>
      </c>
      <c r="C72" s="20" t="s">
        <v>63</v>
      </c>
      <c r="D72" s="21">
        <v>0</v>
      </c>
      <c r="E72" s="21">
        <v>0</v>
      </c>
      <c r="F72" s="21">
        <v>3964.66</v>
      </c>
      <c r="G72" s="20" t="s">
        <v>63</v>
      </c>
    </row>
    <row r="73" spans="1:7" x14ac:dyDescent="0.25">
      <c r="A73" s="20" t="s">
        <v>110</v>
      </c>
      <c r="B73" s="21">
        <v>34924.14</v>
      </c>
      <c r="C73" s="20" t="s">
        <v>63</v>
      </c>
      <c r="D73" s="21">
        <v>0</v>
      </c>
      <c r="E73" s="21">
        <v>0</v>
      </c>
      <c r="F73" s="21">
        <v>34924.14</v>
      </c>
      <c r="G73" s="20" t="s">
        <v>63</v>
      </c>
    </row>
    <row r="74" spans="1:7" x14ac:dyDescent="0.25">
      <c r="A74" s="20" t="s">
        <v>111</v>
      </c>
      <c r="B74" s="21">
        <v>26225.14</v>
      </c>
      <c r="C74" s="20" t="s">
        <v>63</v>
      </c>
      <c r="D74" s="21">
        <v>0</v>
      </c>
      <c r="E74" s="21">
        <v>0</v>
      </c>
      <c r="F74" s="21">
        <v>26225.14</v>
      </c>
      <c r="G74" s="20" t="s">
        <v>63</v>
      </c>
    </row>
    <row r="75" spans="1:7" x14ac:dyDescent="0.25">
      <c r="A75" s="20" t="s">
        <v>188</v>
      </c>
      <c r="B75" s="21"/>
      <c r="C75" s="20"/>
      <c r="D75" s="21"/>
      <c r="E75" s="21"/>
      <c r="F75" s="50">
        <v>14463.79</v>
      </c>
      <c r="G75" s="20"/>
    </row>
    <row r="76" spans="1:7" x14ac:dyDescent="0.25">
      <c r="A76" s="20" t="s">
        <v>112</v>
      </c>
      <c r="B76" s="21">
        <v>29995.95</v>
      </c>
      <c r="C76" s="20" t="s">
        <v>63</v>
      </c>
      <c r="D76" s="21">
        <v>1674.73</v>
      </c>
      <c r="E76" s="21">
        <v>296.29000000000002</v>
      </c>
      <c r="G76" s="21">
        <v>34974.379999999997</v>
      </c>
    </row>
    <row r="77" spans="1:7" x14ac:dyDescent="0.25">
      <c r="A77" s="20" t="s">
        <v>113</v>
      </c>
      <c r="B77" s="21">
        <v>12068.1</v>
      </c>
      <c r="C77" s="20" t="s">
        <v>63</v>
      </c>
      <c r="D77" s="21">
        <v>0</v>
      </c>
      <c r="E77" s="21">
        <v>0</v>
      </c>
      <c r="F77" s="21">
        <v>12068.1</v>
      </c>
      <c r="G77" s="20" t="s">
        <v>63</v>
      </c>
    </row>
    <row r="78" spans="1:7" x14ac:dyDescent="0.25">
      <c r="A78" s="20" t="s">
        <v>114</v>
      </c>
      <c r="B78" s="21">
        <v>2413.19</v>
      </c>
      <c r="C78" s="20" t="s">
        <v>63</v>
      </c>
      <c r="D78" s="21">
        <v>0</v>
      </c>
      <c r="E78" s="21">
        <v>0</v>
      </c>
      <c r="F78" s="21">
        <v>2413.19</v>
      </c>
      <c r="G78" s="20" t="s">
        <v>63</v>
      </c>
    </row>
    <row r="79" spans="1:7" x14ac:dyDescent="0.25">
      <c r="A79" s="20" t="s">
        <v>115</v>
      </c>
      <c r="B79" s="21">
        <v>5688.8</v>
      </c>
      <c r="C79" s="20" t="s">
        <v>63</v>
      </c>
      <c r="D79" s="21">
        <v>0</v>
      </c>
      <c r="E79" s="21">
        <v>0</v>
      </c>
      <c r="F79" s="21">
        <v>5688.8</v>
      </c>
      <c r="G79" s="20" t="s">
        <v>63</v>
      </c>
    </row>
    <row r="80" spans="1:7" x14ac:dyDescent="0.25">
      <c r="A80" s="20" t="s">
        <v>116</v>
      </c>
      <c r="B80" s="21">
        <v>9825.86</v>
      </c>
      <c r="C80" s="20" t="s">
        <v>63</v>
      </c>
      <c r="D80" s="21">
        <v>0</v>
      </c>
      <c r="E80" s="21">
        <v>0</v>
      </c>
      <c r="F80" s="21">
        <v>9825.86</v>
      </c>
      <c r="G80" s="20" t="s">
        <v>63</v>
      </c>
    </row>
    <row r="81" spans="1:7" x14ac:dyDescent="0.25">
      <c r="A81" s="20" t="s">
        <v>117</v>
      </c>
      <c r="B81" s="21">
        <v>0</v>
      </c>
      <c r="C81" s="20" t="s">
        <v>63</v>
      </c>
      <c r="D81" s="21">
        <v>1674.73</v>
      </c>
      <c r="E81" s="21">
        <v>296.29000000000002</v>
      </c>
      <c r="F81" s="21">
        <v>1378.44</v>
      </c>
      <c r="G81" s="20" t="s">
        <v>63</v>
      </c>
    </row>
    <row r="82" spans="1:7" x14ac:dyDescent="0.25">
      <c r="A82" s="20" t="s">
        <v>189</v>
      </c>
      <c r="B82" s="21"/>
      <c r="C82" s="20"/>
      <c r="D82" s="21"/>
      <c r="E82" s="21"/>
      <c r="F82" s="50">
        <v>3599.99</v>
      </c>
      <c r="G82" s="20"/>
    </row>
    <row r="83" spans="1:7" x14ac:dyDescent="0.25">
      <c r="A83" s="20" t="s">
        <v>118</v>
      </c>
      <c r="B83" s="21">
        <v>3101.76</v>
      </c>
      <c r="C83" s="20" t="s">
        <v>63</v>
      </c>
      <c r="D83" s="21">
        <v>0</v>
      </c>
      <c r="E83" s="21">
        <v>0</v>
      </c>
      <c r="G83" s="21">
        <v>21194</v>
      </c>
    </row>
    <row r="84" spans="1:7" x14ac:dyDescent="0.25">
      <c r="A84" s="20" t="s">
        <v>119</v>
      </c>
      <c r="B84" s="21">
        <v>3101.76</v>
      </c>
      <c r="C84" s="20" t="s">
        <v>63</v>
      </c>
      <c r="D84" s="21">
        <v>0</v>
      </c>
      <c r="E84" s="21">
        <v>0</v>
      </c>
      <c r="F84" s="21">
        <v>3101.76</v>
      </c>
      <c r="G84" s="20" t="s">
        <v>63</v>
      </c>
    </row>
    <row r="85" spans="1:7" x14ac:dyDescent="0.25">
      <c r="A85" s="20" t="s">
        <v>190</v>
      </c>
      <c r="B85" s="21"/>
      <c r="C85" s="20"/>
      <c r="D85" s="21"/>
      <c r="E85" s="21"/>
      <c r="F85" s="50">
        <v>5171.12</v>
      </c>
      <c r="G85" s="20"/>
    </row>
    <row r="86" spans="1:7" x14ac:dyDescent="0.25">
      <c r="A86" s="20" t="s">
        <v>191</v>
      </c>
      <c r="B86" s="21"/>
      <c r="C86" s="20"/>
      <c r="D86" s="21"/>
      <c r="E86" s="21"/>
      <c r="F86" s="50">
        <v>7750</v>
      </c>
      <c r="G86" s="20"/>
    </row>
    <row r="87" spans="1:7" x14ac:dyDescent="0.25">
      <c r="A87" s="20" t="s">
        <v>192</v>
      </c>
      <c r="B87" s="21"/>
      <c r="C87" s="20"/>
      <c r="D87" s="21"/>
      <c r="E87" s="21"/>
      <c r="F87" s="50">
        <v>5171.12</v>
      </c>
      <c r="G87" s="20"/>
    </row>
    <row r="88" spans="1:7" x14ac:dyDescent="0.25">
      <c r="A88" s="20"/>
      <c r="B88" s="21"/>
      <c r="C88" s="20"/>
      <c r="D88" s="21"/>
      <c r="E88" s="21"/>
      <c r="F88" s="50"/>
      <c r="G88" s="20"/>
    </row>
    <row r="89" spans="1:7" x14ac:dyDescent="0.25">
      <c r="A89" s="20" t="s">
        <v>120</v>
      </c>
      <c r="B89" s="21">
        <v>592448.28</v>
      </c>
      <c r="C89" s="20" t="s">
        <v>63</v>
      </c>
      <c r="D89" s="21">
        <v>0</v>
      </c>
      <c r="E89" s="21">
        <v>0</v>
      </c>
      <c r="G89" s="21">
        <f>SUM(F90:F95)</f>
        <v>757448.28</v>
      </c>
    </row>
    <row r="90" spans="1:7" x14ac:dyDescent="0.25">
      <c r="A90" s="20" t="s">
        <v>121</v>
      </c>
      <c r="B90" s="21">
        <v>317413.78999999998</v>
      </c>
      <c r="C90" s="20" t="s">
        <v>63</v>
      </c>
      <c r="D90" s="21">
        <v>0</v>
      </c>
      <c r="E90" s="21">
        <v>0</v>
      </c>
      <c r="F90" s="21">
        <v>317413.78999999998</v>
      </c>
      <c r="G90" s="20" t="s">
        <v>63</v>
      </c>
    </row>
    <row r="91" spans="1:7" x14ac:dyDescent="0.25">
      <c r="A91" s="20" t="s">
        <v>122</v>
      </c>
      <c r="B91" s="21">
        <v>228103.45</v>
      </c>
      <c r="C91" s="20" t="s">
        <v>63</v>
      </c>
      <c r="D91" s="21">
        <v>0</v>
      </c>
      <c r="E91" s="21">
        <v>0</v>
      </c>
      <c r="F91" s="21">
        <v>228103.45</v>
      </c>
      <c r="G91" s="20" t="s">
        <v>63</v>
      </c>
    </row>
    <row r="92" spans="1:7" x14ac:dyDescent="0.25">
      <c r="A92" s="20" t="s">
        <v>123</v>
      </c>
      <c r="B92" s="21">
        <v>46931.040000000001</v>
      </c>
      <c r="C92" s="20" t="s">
        <v>63</v>
      </c>
      <c r="D92" s="21">
        <v>0</v>
      </c>
      <c r="E92" s="21">
        <v>0</v>
      </c>
      <c r="F92" s="21">
        <v>46931.040000000001</v>
      </c>
      <c r="G92" s="20" t="s">
        <v>63</v>
      </c>
    </row>
    <row r="93" spans="1:7" x14ac:dyDescent="0.25">
      <c r="A93" s="20" t="s">
        <v>193</v>
      </c>
      <c r="B93" s="21"/>
      <c r="C93" s="20"/>
      <c r="D93" s="21"/>
      <c r="E93" s="21"/>
      <c r="F93" s="21">
        <v>5000</v>
      </c>
      <c r="G93" s="20"/>
    </row>
    <row r="94" spans="1:7" x14ac:dyDescent="0.25">
      <c r="A94" s="20" t="s">
        <v>194</v>
      </c>
      <c r="B94" s="21"/>
      <c r="C94" s="20"/>
      <c r="D94" s="21"/>
      <c r="E94" s="21"/>
      <c r="F94" s="21">
        <v>50000</v>
      </c>
      <c r="G94" s="20"/>
    </row>
    <row r="95" spans="1:7" x14ac:dyDescent="0.25">
      <c r="A95" s="20" t="s">
        <v>195</v>
      </c>
      <c r="B95" s="21"/>
      <c r="C95" s="20"/>
      <c r="D95" s="21"/>
      <c r="E95" s="21"/>
      <c r="F95" s="21">
        <v>110000</v>
      </c>
      <c r="G95" s="20"/>
    </row>
    <row r="96" spans="1:7" x14ac:dyDescent="0.25">
      <c r="A96" s="20" t="s">
        <v>124</v>
      </c>
      <c r="B96" s="20" t="s">
        <v>63</v>
      </c>
      <c r="C96" s="21">
        <v>3130.71</v>
      </c>
      <c r="D96" s="21">
        <v>0</v>
      </c>
      <c r="E96" s="21">
        <v>5448.23</v>
      </c>
      <c r="F96" s="20" t="s">
        <v>63</v>
      </c>
      <c r="G96" s="22">
        <v>16619.240000000002</v>
      </c>
    </row>
    <row r="97" spans="1:10" x14ac:dyDescent="0.25">
      <c r="A97" s="20" t="s">
        <v>125</v>
      </c>
      <c r="B97" s="20" t="s">
        <v>63</v>
      </c>
      <c r="C97" s="21">
        <v>1010064.07</v>
      </c>
      <c r="D97" s="21">
        <v>0</v>
      </c>
      <c r="E97" s="21">
        <v>1224654.78</v>
      </c>
      <c r="F97" s="20" t="s">
        <v>63</v>
      </c>
      <c r="G97" s="22">
        <v>4627512.76</v>
      </c>
    </row>
    <row r="98" spans="1:10" x14ac:dyDescent="0.25">
      <c r="A98" s="20" t="s">
        <v>126</v>
      </c>
      <c r="B98" s="20" t="s">
        <v>63</v>
      </c>
      <c r="C98" s="21">
        <v>7667.31</v>
      </c>
      <c r="D98" s="21">
        <v>0</v>
      </c>
      <c r="E98" s="21">
        <v>6576.78</v>
      </c>
      <c r="F98" s="20" t="s">
        <v>63</v>
      </c>
      <c r="G98" s="22">
        <v>22478.27</v>
      </c>
    </row>
    <row r="99" spans="1:10" x14ac:dyDescent="0.25">
      <c r="A99" s="20" t="s">
        <v>127</v>
      </c>
      <c r="B99" s="20" t="s">
        <v>63</v>
      </c>
      <c r="C99" s="21">
        <v>11364.94</v>
      </c>
      <c r="D99" s="21">
        <v>0</v>
      </c>
      <c r="E99" s="21">
        <v>139312.5</v>
      </c>
      <c r="F99" s="20" t="s">
        <v>63</v>
      </c>
      <c r="G99" s="22">
        <v>327727.84000000003</v>
      </c>
    </row>
    <row r="100" spans="1:10" x14ac:dyDescent="0.25">
      <c r="A100" s="20" t="s">
        <v>128</v>
      </c>
      <c r="B100" s="20" t="s">
        <v>63</v>
      </c>
      <c r="C100" s="21">
        <v>0</v>
      </c>
      <c r="D100" s="21">
        <v>0</v>
      </c>
      <c r="E100" s="21">
        <v>620.35</v>
      </c>
      <c r="F100" s="20" t="s">
        <v>63</v>
      </c>
      <c r="G100" s="22">
        <v>2748.83</v>
      </c>
    </row>
    <row r="101" spans="1:10" x14ac:dyDescent="0.25">
      <c r="A101" s="28"/>
      <c r="B101" s="28"/>
      <c r="C101" s="29"/>
      <c r="D101" s="29"/>
      <c r="E101" s="29"/>
      <c r="F101" s="28"/>
      <c r="G101" s="30"/>
    </row>
    <row r="102" spans="1:10" x14ac:dyDescent="0.25">
      <c r="A102" s="28" t="s">
        <v>129</v>
      </c>
      <c r="B102" s="28"/>
      <c r="C102" s="29"/>
      <c r="D102" s="29"/>
      <c r="E102" s="29"/>
      <c r="F102" s="28"/>
      <c r="G102" s="31">
        <f>BAL!C35</f>
        <v>2919090.94</v>
      </c>
      <c r="H102" s="19"/>
    </row>
    <row r="103" spans="1:10" x14ac:dyDescent="0.25">
      <c r="A103" s="28" t="s">
        <v>130</v>
      </c>
      <c r="B103" s="28"/>
      <c r="C103" s="29"/>
      <c r="D103" s="29"/>
      <c r="E103" s="29"/>
      <c r="F103" s="31">
        <v>560222</v>
      </c>
      <c r="G103" s="30"/>
    </row>
    <row r="104" spans="1:10" x14ac:dyDescent="0.25">
      <c r="A104" s="28" t="s">
        <v>196</v>
      </c>
      <c r="B104" s="28"/>
      <c r="C104" s="29"/>
      <c r="D104" s="29"/>
      <c r="E104" s="29"/>
      <c r="F104" s="31">
        <f>G102-F103</f>
        <v>2358868.94</v>
      </c>
      <c r="G104" s="30"/>
    </row>
    <row r="105" spans="1:10" x14ac:dyDescent="0.25">
      <c r="A105" s="32"/>
      <c r="B105" s="32"/>
      <c r="C105" s="32"/>
      <c r="D105" s="32"/>
      <c r="E105" s="32"/>
      <c r="F105" s="32"/>
      <c r="G105" s="32"/>
    </row>
    <row r="106" spans="1:10" x14ac:dyDescent="0.25">
      <c r="A106" s="20" t="s">
        <v>131</v>
      </c>
      <c r="B106" s="21">
        <v>167800</v>
      </c>
      <c r="C106" s="20" t="s">
        <v>63</v>
      </c>
      <c r="D106" s="21">
        <v>0</v>
      </c>
      <c r="E106" s="21">
        <v>0</v>
      </c>
      <c r="G106" s="21">
        <f>BAL!C36</f>
        <v>169950</v>
      </c>
      <c r="H106" s="19"/>
    </row>
    <row r="107" spans="1:10" x14ac:dyDescent="0.25">
      <c r="A107" s="20" t="s">
        <v>132</v>
      </c>
      <c r="B107" s="21">
        <v>13000</v>
      </c>
      <c r="C107" s="20" t="s">
        <v>63</v>
      </c>
      <c r="D107" s="21">
        <v>0</v>
      </c>
      <c r="E107" s="21">
        <v>0</v>
      </c>
      <c r="F107" s="21">
        <v>13000</v>
      </c>
      <c r="G107" s="20" t="s">
        <v>63</v>
      </c>
      <c r="H107" s="19"/>
    </row>
    <row r="108" spans="1:10" x14ac:dyDescent="0.25">
      <c r="A108" s="20" t="s">
        <v>133</v>
      </c>
      <c r="B108" s="21">
        <v>105000</v>
      </c>
      <c r="C108" s="20" t="s">
        <v>63</v>
      </c>
      <c r="D108" s="21">
        <v>0</v>
      </c>
      <c r="E108" s="21">
        <v>0</v>
      </c>
      <c r="F108" s="21">
        <v>105000</v>
      </c>
      <c r="G108" s="20" t="s">
        <v>63</v>
      </c>
    </row>
    <row r="109" spans="1:10" x14ac:dyDescent="0.25">
      <c r="A109" s="20" t="s">
        <v>134</v>
      </c>
      <c r="B109" s="21">
        <v>49800</v>
      </c>
      <c r="C109" s="20" t="s">
        <v>63</v>
      </c>
      <c r="D109" s="21">
        <v>0</v>
      </c>
      <c r="E109" s="21">
        <v>0</v>
      </c>
      <c r="F109" s="21">
        <v>49800</v>
      </c>
      <c r="G109" s="20" t="s">
        <v>63</v>
      </c>
    </row>
    <row r="110" spans="1:10" x14ac:dyDescent="0.25">
      <c r="A110" s="49" t="s">
        <v>202</v>
      </c>
      <c r="F110" s="50">
        <v>2150</v>
      </c>
    </row>
    <row r="111" spans="1:10" x14ac:dyDescent="0.25">
      <c r="A111" s="20" t="s">
        <v>135</v>
      </c>
      <c r="B111" s="20" t="s">
        <v>63</v>
      </c>
      <c r="C111" s="21">
        <v>628951.77</v>
      </c>
      <c r="D111" s="21">
        <v>171980.63</v>
      </c>
      <c r="E111" s="21">
        <v>294966.40999999997</v>
      </c>
      <c r="F111" s="20" t="s">
        <v>63</v>
      </c>
      <c r="H111" s="21">
        <f>BAL!G11</f>
        <v>2165930.15</v>
      </c>
      <c r="I111" s="19"/>
      <c r="J111" s="19"/>
    </row>
    <row r="112" spans="1:10" x14ac:dyDescent="0.25">
      <c r="A112" s="20" t="s">
        <v>136</v>
      </c>
      <c r="B112" s="20" t="s">
        <v>63</v>
      </c>
      <c r="C112" s="21">
        <v>49053.47</v>
      </c>
      <c r="D112" s="21">
        <v>0</v>
      </c>
      <c r="E112" s="21">
        <v>0</v>
      </c>
      <c r="F112" s="20" t="s">
        <v>63</v>
      </c>
      <c r="G112" s="21">
        <v>78612.14</v>
      </c>
    </row>
    <row r="113" spans="1:14" x14ac:dyDescent="0.25">
      <c r="A113" s="20" t="s">
        <v>137</v>
      </c>
      <c r="B113" s="20" t="s">
        <v>63</v>
      </c>
      <c r="C113" s="21">
        <v>3739.97</v>
      </c>
      <c r="D113" s="21">
        <v>3066</v>
      </c>
      <c r="E113" s="21">
        <v>0</v>
      </c>
      <c r="F113" s="20" t="s">
        <v>63</v>
      </c>
      <c r="G113" s="21">
        <v>23604.400000000001</v>
      </c>
      <c r="N113" s="19"/>
    </row>
    <row r="114" spans="1:14" x14ac:dyDescent="0.25">
      <c r="A114" s="20" t="s">
        <v>155</v>
      </c>
      <c r="B114" s="20"/>
      <c r="C114" s="21"/>
      <c r="D114" s="21"/>
      <c r="E114" s="21"/>
      <c r="F114" s="20"/>
      <c r="G114" s="21">
        <v>425</v>
      </c>
      <c r="N114" s="19"/>
    </row>
    <row r="115" spans="1:14" x14ac:dyDescent="0.25">
      <c r="A115" s="20" t="s">
        <v>156</v>
      </c>
      <c r="B115" s="20"/>
      <c r="C115" s="21"/>
      <c r="D115" s="21"/>
      <c r="E115" s="21"/>
      <c r="F115" s="20"/>
      <c r="G115" s="21">
        <v>5768</v>
      </c>
      <c r="N115" s="19"/>
    </row>
    <row r="116" spans="1:14" x14ac:dyDescent="0.25">
      <c r="A116" s="20" t="s">
        <v>67</v>
      </c>
      <c r="B116" s="20" t="s">
        <v>63</v>
      </c>
      <c r="C116" s="21">
        <v>66283.789999999994</v>
      </c>
      <c r="D116" s="21">
        <v>62858</v>
      </c>
      <c r="E116" s="21">
        <v>135114</v>
      </c>
      <c r="F116" s="20" t="s">
        <v>63</v>
      </c>
      <c r="G116" s="21">
        <v>116352.84</v>
      </c>
    </row>
    <row r="117" spans="1:14" x14ac:dyDescent="0.25">
      <c r="A117" s="20" t="s">
        <v>138</v>
      </c>
      <c r="B117" s="20" t="s">
        <v>63</v>
      </c>
      <c r="C117" s="21">
        <v>210483.7</v>
      </c>
      <c r="D117" s="21">
        <v>0</v>
      </c>
      <c r="E117" s="21">
        <v>0</v>
      </c>
      <c r="F117" s="20" t="s">
        <v>63</v>
      </c>
      <c r="G117" s="21">
        <v>425694.23</v>
      </c>
      <c r="M117" s="19"/>
    </row>
    <row r="118" spans="1:14" x14ac:dyDescent="0.25">
      <c r="A118" s="20" t="s">
        <v>139</v>
      </c>
      <c r="B118" s="20" t="s">
        <v>63</v>
      </c>
      <c r="C118" s="21">
        <v>11858.55</v>
      </c>
      <c r="D118" s="21">
        <v>0</v>
      </c>
      <c r="E118" s="21">
        <v>0</v>
      </c>
      <c r="F118" s="20" t="s">
        <v>63</v>
      </c>
      <c r="G118" s="21">
        <v>11858.55</v>
      </c>
      <c r="M118" s="19"/>
    </row>
    <row r="119" spans="1:14" x14ac:dyDescent="0.25">
      <c r="A119" s="20" t="s">
        <v>140</v>
      </c>
      <c r="B119" s="20" t="s">
        <v>63</v>
      </c>
      <c r="C119" s="21">
        <v>97511.78</v>
      </c>
      <c r="D119" s="21">
        <v>0</v>
      </c>
      <c r="E119" s="21">
        <v>52364.31</v>
      </c>
      <c r="F119" s="20" t="s">
        <v>63</v>
      </c>
      <c r="G119" s="21">
        <v>76830.06</v>
      </c>
      <c r="M119" s="19"/>
    </row>
    <row r="120" spans="1:14" x14ac:dyDescent="0.25">
      <c r="A120" s="20" t="s">
        <v>72</v>
      </c>
      <c r="B120" s="20" t="s">
        <v>63</v>
      </c>
      <c r="C120" s="21">
        <v>29039.21</v>
      </c>
      <c r="D120" s="21">
        <v>47086.79</v>
      </c>
      <c r="E120" s="21">
        <v>55592.79</v>
      </c>
      <c r="F120" s="20" t="s">
        <v>63</v>
      </c>
      <c r="G120" s="21">
        <v>61799.31</v>
      </c>
    </row>
    <row r="121" spans="1:14" x14ac:dyDescent="0.25">
      <c r="A121" s="20" t="s">
        <v>141</v>
      </c>
      <c r="B121" s="20" t="s">
        <v>63</v>
      </c>
      <c r="C121" s="21">
        <v>17525.8</v>
      </c>
      <c r="D121" s="21">
        <v>0</v>
      </c>
      <c r="E121" s="21">
        <v>0</v>
      </c>
      <c r="F121" s="20" t="s">
        <v>63</v>
      </c>
      <c r="G121" s="21">
        <v>14428.5</v>
      </c>
    </row>
    <row r="122" spans="1:14" x14ac:dyDescent="0.25">
      <c r="A122" s="20" t="s">
        <v>142</v>
      </c>
      <c r="B122" s="20" t="s">
        <v>63</v>
      </c>
      <c r="C122" s="21">
        <v>46462.3</v>
      </c>
      <c r="D122" s="21">
        <v>0</v>
      </c>
      <c r="E122" s="21">
        <v>0</v>
      </c>
      <c r="F122" s="20" t="s">
        <v>63</v>
      </c>
      <c r="G122" s="21">
        <v>54999.58</v>
      </c>
    </row>
    <row r="123" spans="1:14" x14ac:dyDescent="0.25">
      <c r="A123" s="20" t="s">
        <v>71</v>
      </c>
      <c r="B123" s="20" t="s">
        <v>63</v>
      </c>
      <c r="C123" s="21">
        <v>25000</v>
      </c>
      <c r="D123" s="21">
        <v>0</v>
      </c>
      <c r="E123" s="21">
        <v>0</v>
      </c>
      <c r="F123" s="20" t="s">
        <v>63</v>
      </c>
      <c r="G123" s="21">
        <v>25000</v>
      </c>
    </row>
    <row r="124" spans="1:14" x14ac:dyDescent="0.25">
      <c r="A124" s="20" t="s">
        <v>197</v>
      </c>
      <c r="B124" s="20"/>
      <c r="C124" s="21"/>
      <c r="D124" s="21"/>
      <c r="E124" s="21"/>
      <c r="F124" s="20"/>
      <c r="G124" s="50">
        <v>574641.96</v>
      </c>
    </row>
    <row r="125" spans="1:14" x14ac:dyDescent="0.25">
      <c r="A125" s="20" t="s">
        <v>198</v>
      </c>
      <c r="B125" s="20"/>
      <c r="C125" s="21"/>
      <c r="D125" s="21"/>
      <c r="E125" s="21"/>
      <c r="F125" s="20"/>
      <c r="G125" s="50">
        <v>580719.19999999995</v>
      </c>
    </row>
    <row r="126" spans="1:14" x14ac:dyDescent="0.25">
      <c r="A126" s="20" t="s">
        <v>199</v>
      </c>
      <c r="B126" s="20"/>
      <c r="C126" s="21"/>
      <c r="D126" s="21"/>
      <c r="E126" s="21"/>
      <c r="F126" s="20"/>
      <c r="G126" s="50">
        <v>115196.38</v>
      </c>
    </row>
    <row r="127" spans="1:14" x14ac:dyDescent="0.25">
      <c r="A127" s="20" t="s">
        <v>143</v>
      </c>
      <c r="B127" s="20" t="s">
        <v>63</v>
      </c>
      <c r="C127" s="21">
        <v>11798476.310000001</v>
      </c>
      <c r="D127" s="21">
        <v>1706864.45</v>
      </c>
      <c r="E127" s="21">
        <v>277887.87</v>
      </c>
      <c r="F127" s="20" t="s">
        <v>63</v>
      </c>
      <c r="G127" s="32"/>
      <c r="H127" s="25">
        <f>SUM(G128:G129)</f>
        <v>6985485.5999999996</v>
      </c>
    </row>
    <row r="128" spans="1:14" x14ac:dyDescent="0.25">
      <c r="A128" s="20" t="s">
        <v>144</v>
      </c>
      <c r="B128" s="20"/>
      <c r="C128" s="21"/>
      <c r="D128" s="21"/>
      <c r="E128" s="21"/>
      <c r="F128" s="20"/>
      <c r="G128" s="33">
        <v>5985485.5999999996</v>
      </c>
      <c r="H128" s="29"/>
      <c r="M128" s="19"/>
    </row>
    <row r="129" spans="1:10" x14ac:dyDescent="0.25">
      <c r="A129" s="20" t="s">
        <v>145</v>
      </c>
      <c r="B129" s="20"/>
      <c r="C129" s="21"/>
      <c r="D129" s="21"/>
      <c r="E129" s="21"/>
      <c r="F129" s="20"/>
      <c r="G129" s="33">
        <v>1000000</v>
      </c>
      <c r="H129" s="29"/>
    </row>
    <row r="130" spans="1:10" x14ac:dyDescent="0.25">
      <c r="A130" s="20" t="s">
        <v>147</v>
      </c>
      <c r="B130" s="20" t="s">
        <v>63</v>
      </c>
      <c r="C130" s="21">
        <v>166137.63</v>
      </c>
      <c r="D130" s="21">
        <v>37953.57</v>
      </c>
      <c r="E130" s="21">
        <v>130374.29</v>
      </c>
      <c r="F130" s="20" t="s">
        <v>63</v>
      </c>
      <c r="G130" s="32"/>
      <c r="H130" s="25">
        <f>BAL!G13</f>
        <v>148232.68</v>
      </c>
      <c r="I130" s="19"/>
      <c r="J130" s="19"/>
    </row>
    <row r="131" spans="1:10" x14ac:dyDescent="0.25">
      <c r="A131" s="20" t="s">
        <v>200</v>
      </c>
      <c r="B131" s="20" t="s">
        <v>63</v>
      </c>
      <c r="C131" s="21">
        <v>1590.71</v>
      </c>
      <c r="D131" s="21">
        <v>2885</v>
      </c>
      <c r="E131" s="21">
        <v>1442.5</v>
      </c>
      <c r="F131" s="20" t="s">
        <v>63</v>
      </c>
      <c r="G131" s="21">
        <v>51678</v>
      </c>
      <c r="H131" s="52"/>
    </row>
    <row r="132" spans="1:10" x14ac:dyDescent="0.25">
      <c r="A132" s="20" t="s">
        <v>153</v>
      </c>
      <c r="B132" s="20" t="s">
        <v>63</v>
      </c>
      <c r="C132" s="21">
        <v>0</v>
      </c>
      <c r="D132" s="21">
        <v>0</v>
      </c>
      <c r="E132" s="21">
        <v>74176.39</v>
      </c>
      <c r="F132" s="20" t="s">
        <v>63</v>
      </c>
      <c r="G132" s="21">
        <v>93493.68</v>
      </c>
    </row>
    <row r="133" spans="1:10" x14ac:dyDescent="0.25">
      <c r="A133" s="20" t="s">
        <v>201</v>
      </c>
      <c r="B133" s="20" t="s">
        <v>63</v>
      </c>
      <c r="C133" s="21">
        <v>1033.95</v>
      </c>
      <c r="D133" s="21">
        <v>1420</v>
      </c>
      <c r="E133" s="21">
        <v>696.6</v>
      </c>
      <c r="F133" s="20"/>
      <c r="G133" s="21">
        <v>3061</v>
      </c>
    </row>
    <row r="134" spans="1:10" x14ac:dyDescent="0.25">
      <c r="A134" s="28" t="s">
        <v>150</v>
      </c>
      <c r="B134" s="28"/>
      <c r="C134" s="29"/>
      <c r="D134" s="29"/>
      <c r="E134" s="29"/>
      <c r="F134" s="28"/>
      <c r="G134" s="29"/>
      <c r="H134" s="25">
        <f>BAL!G22</f>
        <v>14000000</v>
      </c>
    </row>
    <row r="135" spans="1:10" x14ac:dyDescent="0.25">
      <c r="A135" s="24" t="s">
        <v>146</v>
      </c>
      <c r="B135" s="28"/>
      <c r="C135" s="29"/>
      <c r="D135" s="29"/>
      <c r="E135" s="29"/>
      <c r="F135" s="28"/>
      <c r="G135" s="29">
        <v>8000000</v>
      </c>
      <c r="H135" s="32"/>
    </row>
    <row r="136" spans="1:10" x14ac:dyDescent="0.25">
      <c r="A136" s="24" t="s">
        <v>20</v>
      </c>
      <c r="B136" s="28"/>
      <c r="C136" s="29"/>
      <c r="D136" s="29"/>
      <c r="E136" s="29"/>
      <c r="F136" s="28"/>
      <c r="G136" s="29">
        <v>6000000</v>
      </c>
      <c r="H136" s="32"/>
    </row>
    <row r="137" spans="1:10" x14ac:dyDescent="0.25">
      <c r="A137" s="24" t="s">
        <v>148</v>
      </c>
      <c r="B137" s="24" t="s">
        <v>63</v>
      </c>
      <c r="C137" s="25">
        <v>50000</v>
      </c>
      <c r="D137" s="25">
        <v>0</v>
      </c>
      <c r="E137" s="25">
        <v>0</v>
      </c>
      <c r="F137" s="24" t="s">
        <v>63</v>
      </c>
      <c r="G137" s="32"/>
      <c r="H137" s="25">
        <v>50000</v>
      </c>
    </row>
    <row r="138" spans="1:10" x14ac:dyDescent="0.25">
      <c r="A138" s="24" t="s">
        <v>149</v>
      </c>
      <c r="B138" s="24" t="s">
        <v>63</v>
      </c>
      <c r="C138" s="25">
        <v>1000</v>
      </c>
      <c r="D138" s="25">
        <v>0</v>
      </c>
      <c r="E138" s="25">
        <v>0</v>
      </c>
      <c r="F138" s="24" t="s">
        <v>63</v>
      </c>
      <c r="G138" s="25">
        <v>1000</v>
      </c>
      <c r="H138" s="32"/>
    </row>
    <row r="139" spans="1:10" x14ac:dyDescent="0.25">
      <c r="A139" s="24" t="s">
        <v>146</v>
      </c>
      <c r="B139" s="24" t="s">
        <v>63</v>
      </c>
      <c r="C139" s="25">
        <v>49000</v>
      </c>
      <c r="D139" s="25">
        <v>0</v>
      </c>
      <c r="E139" s="25">
        <v>0</v>
      </c>
      <c r="F139" s="24" t="s">
        <v>63</v>
      </c>
      <c r="G139" s="25">
        <v>49000</v>
      </c>
      <c r="H139" s="32"/>
    </row>
    <row r="140" spans="1:10" x14ac:dyDescent="0.25">
      <c r="A140" s="24"/>
      <c r="B140" s="24"/>
      <c r="C140" s="25"/>
      <c r="D140" s="25"/>
      <c r="E140" s="25"/>
      <c r="F140" s="24"/>
      <c r="G140" s="25"/>
      <c r="H140" s="53"/>
    </row>
    <row r="141" spans="1:10" x14ac:dyDescent="0.25">
      <c r="A141" s="24"/>
      <c r="B141" s="24"/>
      <c r="C141" s="34"/>
      <c r="D141" s="25"/>
      <c r="E141" s="25"/>
      <c r="F141" s="24"/>
      <c r="G141" s="34"/>
      <c r="H141" s="32"/>
    </row>
    <row r="142" spans="1:10" x14ac:dyDescent="0.25">
      <c r="A142" s="24"/>
      <c r="B142" s="24"/>
      <c r="C142" s="25"/>
      <c r="D142" s="25"/>
      <c r="E142" s="25"/>
      <c r="F142" s="24"/>
      <c r="G142" s="25"/>
      <c r="H142" s="32"/>
    </row>
    <row r="143" spans="1:10" x14ac:dyDescent="0.25">
      <c r="A143" s="24"/>
      <c r="B143" s="24"/>
      <c r="C143" s="25"/>
      <c r="D143" s="25"/>
      <c r="E143" s="25"/>
      <c r="F143" s="24"/>
      <c r="G143" s="25"/>
      <c r="H143" s="32"/>
    </row>
    <row r="144" spans="1:10" x14ac:dyDescent="0.25">
      <c r="A144" s="24"/>
      <c r="B144" s="32"/>
      <c r="C144" s="32"/>
      <c r="D144" s="32"/>
      <c r="E144" s="32"/>
      <c r="F144" s="32"/>
      <c r="G144" s="25"/>
      <c r="H144" s="32"/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</vt:lpstr>
      <vt:lpstr>EDO RES</vt:lpstr>
      <vt:lpstr>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Karina Flores</cp:lastModifiedBy>
  <cp:lastPrinted>2016-05-10T17:24:45Z</cp:lastPrinted>
  <dcterms:created xsi:type="dcterms:W3CDTF">2016-05-09T16:00:33Z</dcterms:created>
  <dcterms:modified xsi:type="dcterms:W3CDTF">2022-10-12T15:11:18Z</dcterms:modified>
</cp:coreProperties>
</file>